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\Documents\Voedselbank\Staat\"/>
    </mc:Choice>
  </mc:AlternateContent>
  <bookViews>
    <workbookView xWindow="0" yWindow="0" windowWidth="15390" windowHeight="7080" activeTab="3"/>
  </bookViews>
  <sheets>
    <sheet name="rekening schema" sheetId="8" r:id="rId1"/>
    <sheet name="Baten" sheetId="1" r:id="rId2"/>
    <sheet name="Lasten" sheetId="2" r:id="rId3"/>
    <sheet name="Balans" sheetId="3" r:id="rId4"/>
    <sheet name="mutaties BF en BR" sheetId="6" r:id="rId5"/>
  </sheets>
  <definedNames>
    <definedName name="_xlnm.Print_Area" localSheetId="1">Baten!$B$1:$H$30</definedName>
    <definedName name="_xlnm.Print_Area" localSheetId="2">Lasten!$B$1:$H$99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9" i="2" l="1"/>
  <c r="B88" i="2"/>
  <c r="B84" i="2"/>
  <c r="B83" i="2"/>
  <c r="B82" i="2"/>
  <c r="B81" i="2"/>
  <c r="B80" i="2"/>
  <c r="B79" i="2"/>
  <c r="B78" i="2"/>
  <c r="B77" i="2"/>
  <c r="B73" i="2"/>
  <c r="B72" i="2"/>
  <c r="B71" i="2"/>
  <c r="B70" i="2"/>
  <c r="B66" i="2"/>
  <c r="B65" i="2"/>
  <c r="B64" i="2"/>
  <c r="B63" i="2"/>
  <c r="B62" i="2"/>
  <c r="B61" i="2"/>
  <c r="B60" i="2"/>
  <c r="B56" i="2"/>
  <c r="B55" i="2"/>
  <c r="B54" i="2"/>
  <c r="B53" i="2"/>
  <c r="B52" i="2"/>
  <c r="B48" i="2"/>
  <c r="B47" i="2"/>
  <c r="B46" i="2"/>
  <c r="B45" i="2"/>
  <c r="B44" i="2"/>
  <c r="B43" i="2"/>
  <c r="B42" i="2"/>
  <c r="B39" i="2"/>
  <c r="B36" i="2"/>
  <c r="B35" i="2"/>
  <c r="B34" i="2"/>
  <c r="B30" i="2"/>
  <c r="B29" i="2"/>
  <c r="B28" i="2"/>
  <c r="B27" i="2"/>
  <c r="B26" i="2"/>
  <c r="B25" i="2"/>
  <c r="B24" i="2"/>
  <c r="B23" i="2"/>
  <c r="B22" i="2"/>
  <c r="G18" i="2"/>
  <c r="H18" i="2" s="1"/>
  <c r="G17" i="2"/>
  <c r="H17" i="2" s="1"/>
  <c r="B18" i="2"/>
  <c r="B17" i="2"/>
  <c r="B16" i="2"/>
  <c r="B15" i="2"/>
  <c r="B14" i="2"/>
  <c r="B13" i="2"/>
  <c r="B9" i="2"/>
  <c r="B8" i="2"/>
  <c r="B7" i="2"/>
  <c r="B6" i="2"/>
  <c r="B5" i="2"/>
  <c r="B25" i="1"/>
  <c r="B23" i="1"/>
  <c r="B21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G83" i="2" l="1"/>
  <c r="H83" i="2" s="1"/>
  <c r="J25" i="3" l="1"/>
  <c r="D23" i="6"/>
  <c r="C23" i="6"/>
  <c r="B23" i="6"/>
  <c r="E21" i="6"/>
  <c r="E20" i="6"/>
  <c r="E19" i="6"/>
  <c r="E18" i="6"/>
  <c r="E17" i="6"/>
  <c r="D11" i="6"/>
  <c r="C11" i="6"/>
  <c r="B11" i="6"/>
  <c r="E9" i="6"/>
  <c r="E8" i="6"/>
  <c r="E7" i="6"/>
  <c r="E6" i="6"/>
  <c r="E5" i="6"/>
  <c r="G89" i="2"/>
  <c r="H89" i="2" s="1"/>
  <c r="G88" i="2"/>
  <c r="H88" i="2" s="1"/>
  <c r="G84" i="2"/>
  <c r="H84" i="2" s="1"/>
  <c r="G82" i="2"/>
  <c r="H82" i="2" s="1"/>
  <c r="G81" i="2"/>
  <c r="H81" i="2" s="1"/>
  <c r="G80" i="2"/>
  <c r="H80" i="2" s="1"/>
  <c r="G79" i="2"/>
  <c r="H79" i="2" s="1"/>
  <c r="G78" i="2"/>
  <c r="H78" i="2" s="1"/>
  <c r="G77" i="2"/>
  <c r="H77" i="2" s="1"/>
  <c r="G73" i="2"/>
  <c r="H73" i="2" s="1"/>
  <c r="G72" i="2"/>
  <c r="H72" i="2" s="1"/>
  <c r="G71" i="2"/>
  <c r="H71" i="2" s="1"/>
  <c r="G70" i="2"/>
  <c r="H70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6" i="2"/>
  <c r="H56" i="2" s="1"/>
  <c r="G55" i="2"/>
  <c r="H55" i="2" s="1"/>
  <c r="G54" i="2"/>
  <c r="H54" i="2" s="1"/>
  <c r="G53" i="2"/>
  <c r="H53" i="2" s="1"/>
  <c r="G52" i="2"/>
  <c r="H52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39" i="2"/>
  <c r="H39" i="2" s="1"/>
  <c r="G36" i="2"/>
  <c r="H36" i="2" s="1"/>
  <c r="G35" i="2"/>
  <c r="H35" i="2" s="1"/>
  <c r="G34" i="2"/>
  <c r="H34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16" i="2"/>
  <c r="H16" i="2" s="1"/>
  <c r="G15" i="2"/>
  <c r="H15" i="2" s="1"/>
  <c r="G14" i="2"/>
  <c r="H14" i="2" s="1"/>
  <c r="G13" i="2"/>
  <c r="H13" i="2" s="1"/>
  <c r="G9" i="2"/>
  <c r="H9" i="2" s="1"/>
  <c r="G8" i="2"/>
  <c r="H8" i="2" s="1"/>
  <c r="G7" i="2"/>
  <c r="H7" i="2" s="1"/>
  <c r="G6" i="2"/>
  <c r="H6" i="2" s="1"/>
  <c r="G5" i="2"/>
  <c r="H5" i="2" s="1"/>
  <c r="G25" i="1"/>
  <c r="H25" i="1" s="1"/>
  <c r="G23" i="1"/>
  <c r="H23" i="1" s="1"/>
  <c r="G21" i="1"/>
  <c r="H21" i="1" s="1"/>
  <c r="G18" i="1"/>
  <c r="H18" i="1" s="1"/>
  <c r="G17" i="1"/>
  <c r="H17" i="1" s="1"/>
  <c r="G16" i="1"/>
  <c r="H16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G6" i="1"/>
  <c r="H6" i="1" s="1"/>
  <c r="E23" i="6" l="1"/>
  <c r="E11" i="6"/>
  <c r="K7" i="3"/>
  <c r="K6" i="3"/>
  <c r="M21" i="3"/>
  <c r="L21" i="3"/>
  <c r="K21" i="3"/>
  <c r="L10" i="3"/>
  <c r="L23" i="3" s="1"/>
  <c r="J21" i="3"/>
  <c r="J10" i="3"/>
  <c r="J23" i="3" s="1"/>
  <c r="F19" i="3"/>
  <c r="E19" i="3"/>
  <c r="D19" i="3"/>
  <c r="F12" i="3"/>
  <c r="E12" i="3"/>
  <c r="D12" i="3"/>
  <c r="D23" i="3" s="1"/>
  <c r="C19" i="3"/>
  <c r="C12" i="3"/>
  <c r="C23" i="3" l="1"/>
  <c r="E23" i="3"/>
  <c r="L25" i="3" s="1"/>
  <c r="K10" i="3"/>
  <c r="K23" i="3" s="1"/>
  <c r="K25" i="3" s="1"/>
  <c r="M7" i="3"/>
  <c r="F23" i="3"/>
  <c r="M6" i="3"/>
  <c r="F19" i="1"/>
  <c r="F27" i="1" s="1"/>
  <c r="E19" i="1"/>
  <c r="D19" i="1"/>
  <c r="D27" i="1" s="1"/>
  <c r="C19" i="1"/>
  <c r="C27" i="1" s="1"/>
  <c r="F90" i="2"/>
  <c r="G90" i="2" s="1"/>
  <c r="H90" i="2" s="1"/>
  <c r="E90" i="2"/>
  <c r="D90" i="2"/>
  <c r="C90" i="2"/>
  <c r="F85" i="2"/>
  <c r="E85" i="2"/>
  <c r="D85" i="2"/>
  <c r="C85" i="2"/>
  <c r="F74" i="2"/>
  <c r="F98" i="2" s="1"/>
  <c r="E74" i="2"/>
  <c r="D74" i="2"/>
  <c r="D98" i="2" s="1"/>
  <c r="C74" i="2"/>
  <c r="C98" i="2" s="1"/>
  <c r="F67" i="2"/>
  <c r="E67" i="2"/>
  <c r="D67" i="2"/>
  <c r="C67" i="2"/>
  <c r="F57" i="2"/>
  <c r="E57" i="2"/>
  <c r="D57" i="2"/>
  <c r="C57" i="2"/>
  <c r="F49" i="2"/>
  <c r="E49" i="2"/>
  <c r="D49" i="2"/>
  <c r="C49" i="2"/>
  <c r="F37" i="2"/>
  <c r="E37" i="2"/>
  <c r="D37" i="2"/>
  <c r="C37" i="2"/>
  <c r="F31" i="2"/>
  <c r="E31" i="2"/>
  <c r="D31" i="2"/>
  <c r="F19" i="2"/>
  <c r="E19" i="2"/>
  <c r="G19" i="2" s="1"/>
  <c r="H19" i="2" s="1"/>
  <c r="D19" i="2"/>
  <c r="F10" i="2"/>
  <c r="E10" i="2"/>
  <c r="D10" i="2"/>
  <c r="D92" i="2" s="1"/>
  <c r="C31" i="2"/>
  <c r="C19" i="2"/>
  <c r="C10" i="2"/>
  <c r="C97" i="2" l="1"/>
  <c r="F92" i="2"/>
  <c r="F94" i="2" s="1"/>
  <c r="D97" i="2"/>
  <c r="D96" i="2" s="1"/>
  <c r="G31" i="2"/>
  <c r="H31" i="2" s="1"/>
  <c r="G37" i="2"/>
  <c r="H37" i="2" s="1"/>
  <c r="G49" i="2"/>
  <c r="H49" i="2" s="1"/>
  <c r="G57" i="2"/>
  <c r="H57" i="2" s="1"/>
  <c r="G67" i="2"/>
  <c r="H67" i="2" s="1"/>
  <c r="D29" i="1"/>
  <c r="D94" i="2"/>
  <c r="F97" i="2"/>
  <c r="E97" i="2"/>
  <c r="G85" i="2"/>
  <c r="H85" i="2" s="1"/>
  <c r="E98" i="2"/>
  <c r="G74" i="2"/>
  <c r="H74" i="2" s="1"/>
  <c r="G19" i="1"/>
  <c r="H19" i="1" s="1"/>
  <c r="E27" i="1"/>
  <c r="G27" i="1" s="1"/>
  <c r="H27" i="1" s="1"/>
  <c r="F29" i="1"/>
  <c r="G10" i="2"/>
  <c r="H10" i="2" s="1"/>
  <c r="E92" i="2"/>
  <c r="E96" i="2" s="1"/>
  <c r="C92" i="2"/>
  <c r="M10" i="3"/>
  <c r="F96" i="2" l="1"/>
  <c r="C29" i="1"/>
  <c r="C96" i="2"/>
  <c r="M23" i="3"/>
  <c r="M25" i="3" s="1"/>
  <c r="M26" i="3"/>
  <c r="G92" i="2"/>
  <c r="H92" i="2" s="1"/>
  <c r="E94" i="2"/>
  <c r="E29" i="1"/>
  <c r="C94" i="2"/>
</calcChain>
</file>

<file path=xl/sharedStrings.xml><?xml version="1.0" encoding="utf-8"?>
<sst xmlns="http://schemas.openxmlformats.org/spreadsheetml/2006/main" count="277" uniqueCount="217">
  <si>
    <t>BATEN</t>
  </si>
  <si>
    <t>Baten uit eigen fondsenwerving</t>
  </si>
  <si>
    <t>Nalatenschappen</t>
  </si>
  <si>
    <t>Totaal baten uit eigen fondsenwerving</t>
  </si>
  <si>
    <t>TOTAAL BATEN</t>
  </si>
  <si>
    <t>JAAR -1</t>
  </si>
  <si>
    <t>HUIDIG JAAR</t>
  </si>
  <si>
    <t>begroting</t>
  </si>
  <si>
    <t>werkelijk</t>
  </si>
  <si>
    <t>Algemene kosten</t>
  </si>
  <si>
    <t>representatiekosten (t.b.v. derden)</t>
  </si>
  <si>
    <t>reiskosten</t>
  </si>
  <si>
    <t>overige algemene kosten</t>
  </si>
  <si>
    <t>Totaal algemene kosten</t>
  </si>
  <si>
    <t>Communicatie kosten</t>
  </si>
  <si>
    <t>PR kosten</t>
  </si>
  <si>
    <t>Totaal communicatie kosten</t>
  </si>
  <si>
    <t>Huisvestingskosten</t>
  </si>
  <si>
    <t>OZB</t>
  </si>
  <si>
    <t>Totaal huisvestingskosten</t>
  </si>
  <si>
    <t>Exploitatiekosten</t>
  </si>
  <si>
    <t>aankopen gebruiksvoorwerpen &lt; € 450,00</t>
  </si>
  <si>
    <t>afdracht aan RDC</t>
  </si>
  <si>
    <t>Transportkosten</t>
  </si>
  <si>
    <t>onderhoud/reparaties</t>
  </si>
  <si>
    <t>overige transport kosten</t>
  </si>
  <si>
    <t>Totaal transportkosten</t>
  </si>
  <si>
    <t>Kosten vrijwilligers</t>
  </si>
  <si>
    <t>Totaal kosten vrijwilligers</t>
  </si>
  <si>
    <t>overige kosten vrijwilligers</t>
  </si>
  <si>
    <t>Totaal exploitatie kosten</t>
  </si>
  <si>
    <t>Afschrijvingen</t>
  </si>
  <si>
    <t>afschrijving inventaris</t>
  </si>
  <si>
    <t>afschrijving interne transport middelen</t>
  </si>
  <si>
    <t>afschrijving investeringen aan pand</t>
  </si>
  <si>
    <t>Totaal afschrijvingen</t>
  </si>
  <si>
    <t>Kosten beheer en administratie</t>
  </si>
  <si>
    <t>kosten kascommissie</t>
  </si>
  <si>
    <t>Totaal kosten beheer en administratie</t>
  </si>
  <si>
    <t>Kosten fondsenwerving</t>
  </si>
  <si>
    <t>incasso kosten bank</t>
  </si>
  <si>
    <t>overige kosten fondsenwerving</t>
  </si>
  <si>
    <t>Totaal kosten fondsenwerving</t>
  </si>
  <si>
    <t>Financiële kosten</t>
  </si>
  <si>
    <t>betaalde rente</t>
  </si>
  <si>
    <t>Totaal financiële kosten</t>
  </si>
  <si>
    <t>TOTAAL LASTEN</t>
  </si>
  <si>
    <t>ACTIVA</t>
  </si>
  <si>
    <t>Pand in eigendom</t>
  </si>
  <si>
    <t>Investeringen aan pand</t>
  </si>
  <si>
    <t>transportmiddelen (auto etc.)</t>
  </si>
  <si>
    <t>interne transportmiddelen</t>
  </si>
  <si>
    <t>koel- en vries apparatuur</t>
  </si>
  <si>
    <t>inventaris</t>
  </si>
  <si>
    <t>computers / IT middelen</t>
  </si>
  <si>
    <t>Vaste activa</t>
  </si>
  <si>
    <t>Totaal vaste activa</t>
  </si>
  <si>
    <t>Vlottende activa</t>
  </si>
  <si>
    <t>vorderingen</t>
  </si>
  <si>
    <t>vooruitbetaalde kosten</t>
  </si>
  <si>
    <t>liquide middelen</t>
  </si>
  <si>
    <t>Totaal vlottende activa</t>
  </si>
  <si>
    <t>TOTAAL ACTIVA</t>
  </si>
  <si>
    <t>PASSIVA</t>
  </si>
  <si>
    <t>Eigen Vermogen</t>
  </si>
  <si>
    <t>Algemene/ continuïteits reserve</t>
  </si>
  <si>
    <t>Bestemmingsfondsen</t>
  </si>
  <si>
    <t>Bestemmings Reserves</t>
  </si>
  <si>
    <t>vrije reserve</t>
  </si>
  <si>
    <t>Totaal eigen vermogen</t>
  </si>
  <si>
    <t>Voorzieningen</t>
  </si>
  <si>
    <t>Vreemd vermogen op Lange termijn (&gt; 1 jaar)</t>
  </si>
  <si>
    <t>Kort vreemd vermogen</t>
  </si>
  <si>
    <t>schulden &lt; 1 jaar</t>
  </si>
  <si>
    <t>crediteuren</t>
  </si>
  <si>
    <t>vooruitontvangen bedragen</t>
  </si>
  <si>
    <t>overige schulden</t>
  </si>
  <si>
    <t>overige vorderingen</t>
  </si>
  <si>
    <t>Totaal kort vreemd vermogen</t>
  </si>
  <si>
    <t>TOTAAL PASSIVA</t>
  </si>
  <si>
    <t>CONTROLE ACTIVA = PASSIVA</t>
  </si>
  <si>
    <t>Mutaties Bestemmings Reserves</t>
  </si>
  <si>
    <t>Mutaties Bestemmings Fondsen</t>
  </si>
  <si>
    <t>beginstand</t>
  </si>
  <si>
    <t>toevoeging</t>
  </si>
  <si>
    <t>besteed</t>
  </si>
  <si>
    <t>eindsaldo</t>
  </si>
  <si>
    <t>Fonds 1</t>
  </si>
  <si>
    <t>Fonds 2</t>
  </si>
  <si>
    <t>Fonds 3</t>
  </si>
  <si>
    <t>CONTROLE EIGEN VERMOGEN</t>
  </si>
  <si>
    <t>Fonds 4</t>
  </si>
  <si>
    <t>Fonds 5</t>
  </si>
  <si>
    <t>Totaal Bestemmings Fondsen</t>
  </si>
  <si>
    <t>Totaal Bestemmings Reserves</t>
  </si>
  <si>
    <t>VOORDELIG SALDO</t>
  </si>
  <si>
    <t>NADELIG SALDO</t>
  </si>
  <si>
    <t>besteed aan doelstellingen</t>
  </si>
  <si>
    <t>kosten beheer en adminstratie</t>
  </si>
  <si>
    <t>wervingskosten</t>
  </si>
  <si>
    <t xml:space="preserve"> </t>
  </si>
  <si>
    <t>omschrijving</t>
  </si>
  <si>
    <t>nummer</t>
  </si>
  <si>
    <t>afwijking</t>
  </si>
  <si>
    <t>%</t>
  </si>
  <si>
    <t>LET OP AFSCHRIJVINGEN WORDEN IN EEN APART SPREADSHEET BEREKEND</t>
  </si>
  <si>
    <t>contributies &amp; abonnementen</t>
  </si>
  <si>
    <t>401-405</t>
  </si>
  <si>
    <t>501-505</t>
  </si>
  <si>
    <t>291-293</t>
  </si>
  <si>
    <t>overige communicatiekosten</t>
  </si>
  <si>
    <t>REKENING SCHEMA</t>
  </si>
  <si>
    <t>toelichting</t>
  </si>
  <si>
    <t>pand in eigendom</t>
  </si>
  <si>
    <t>investeringen aan pand</t>
  </si>
  <si>
    <t>transportmiddelen</t>
  </si>
  <si>
    <t>computer / IT middelen</t>
  </si>
  <si>
    <t>vooruitbetaalde huur en service kosten</t>
  </si>
  <si>
    <t>overige vooruitbetaalde bedragen</t>
  </si>
  <si>
    <t>verstrekte leningen</t>
  </si>
  <si>
    <t>bank 1</t>
  </si>
  <si>
    <t>bank 2</t>
  </si>
  <si>
    <t>bank 3</t>
  </si>
  <si>
    <t>algemene/continuïteits reserve</t>
  </si>
  <si>
    <t>nalatenschappen</t>
  </si>
  <si>
    <t>Bestemmings Fonds 1</t>
  </si>
  <si>
    <t>Bestemmings Fonds 2</t>
  </si>
  <si>
    <t>Bestemmings Fonds 3</t>
  </si>
  <si>
    <t>Bestemmings Fonds 4</t>
  </si>
  <si>
    <t>Bestemmings Fonds 5</t>
  </si>
  <si>
    <t>Bestemmings Reserve 1</t>
  </si>
  <si>
    <t>Bestemmings Reserve 2</t>
  </si>
  <si>
    <t>Bestemmings Reserve 3</t>
  </si>
  <si>
    <t>Bestemmings Reserve 4</t>
  </si>
  <si>
    <t>Bestemmings Reserve 5</t>
  </si>
  <si>
    <t>voorzieningen</t>
  </si>
  <si>
    <t>vreemd vermogen op lange termijn</t>
  </si>
  <si>
    <t>nog te betalen rente en bankkosten</t>
  </si>
  <si>
    <t>nog te betalen accountants/kas commissie kosten</t>
  </si>
  <si>
    <t>nog te betalen belastingen/overheidsheffingen</t>
  </si>
  <si>
    <t>adviseurs- en notariskosten</t>
  </si>
  <si>
    <t>algemene kosten</t>
  </si>
  <si>
    <t>communicatie kosten</t>
  </si>
  <si>
    <t>website</t>
  </si>
  <si>
    <t>drukwerk</t>
  </si>
  <si>
    <t>porto kosten</t>
  </si>
  <si>
    <t>stands/marktkramen</t>
  </si>
  <si>
    <t>huisvesting kosten</t>
  </si>
  <si>
    <t>huur</t>
  </si>
  <si>
    <t>energie</t>
  </si>
  <si>
    <t>waterschapslaten</t>
  </si>
  <si>
    <t>onderhoudskosten gebouw</t>
  </si>
  <si>
    <t>schoonmaakkosten</t>
  </si>
  <si>
    <t>vuil container</t>
  </si>
  <si>
    <t>kosten beveiliging</t>
  </si>
  <si>
    <t>overige huisvesting kosten</t>
  </si>
  <si>
    <t>exploitatie kosten</t>
  </si>
  <si>
    <t>overige exploitatie kosten</t>
  </si>
  <si>
    <t>kosten aanschaf voedsel</t>
  </si>
  <si>
    <t>transportkosten</t>
  </si>
  <si>
    <t>brandstof kosten</t>
  </si>
  <si>
    <t>motorrijtuigenbelasting</t>
  </si>
  <si>
    <t>auto verzekeringen</t>
  </si>
  <si>
    <t>auto huur</t>
  </si>
  <si>
    <t>kilometer vergoeding voor operationele handelingen</t>
  </si>
  <si>
    <t>kosten vrijwilligers</t>
  </si>
  <si>
    <t>Lief en Leed</t>
  </si>
  <si>
    <t>vrijwilligers events</t>
  </si>
  <si>
    <t>vergoeding reiskosten woon - werk</t>
  </si>
  <si>
    <t>kosten training en opleiding</t>
  </si>
  <si>
    <t>afschrijvingen</t>
  </si>
  <si>
    <t>afschrijving koel/vries</t>
  </si>
  <si>
    <t>afschrijving transport middelen</t>
  </si>
  <si>
    <t>afschrijving IT middelen</t>
  </si>
  <si>
    <t>overige afschrijvingen</t>
  </si>
  <si>
    <t>kosten fondsenwerving</t>
  </si>
  <si>
    <t>evenements kosten</t>
  </si>
  <si>
    <t>kosten payment providers</t>
  </si>
  <si>
    <t>kosten beheer en administratie</t>
  </si>
  <si>
    <t>kosten boekhoudpakket</t>
  </si>
  <si>
    <t>kosten andere software</t>
  </si>
  <si>
    <t>kantoorbenodigdheden</t>
  </si>
  <si>
    <t>kosten accountant</t>
  </si>
  <si>
    <t>kosten telefoon &amp; Internet</t>
  </si>
  <si>
    <t>overige kosten beheer en administratie</t>
  </si>
  <si>
    <t>bank kosten</t>
  </si>
  <si>
    <t>vaste activa</t>
  </si>
  <si>
    <t>vlottende activa</t>
  </si>
  <si>
    <t>eigen vermogen</t>
  </si>
  <si>
    <t>kort vreemd vermogen</t>
  </si>
  <si>
    <t>baten uit eigen fondsenwerving</t>
  </si>
  <si>
    <t>giften particulieren</t>
  </si>
  <si>
    <t>giften bedrijven</t>
  </si>
  <si>
    <t>giften organisatie zonder winstoogmerk</t>
  </si>
  <si>
    <t>giften kerkelijke instellingen</t>
  </si>
  <si>
    <t>bijdragen steunfondsen</t>
  </si>
  <si>
    <t>subsidies</t>
  </si>
  <si>
    <t>jaarlijkse bijdrage VBN</t>
  </si>
  <si>
    <t>overige bijdragen VBN</t>
  </si>
  <si>
    <t>giften loterij organisaties</t>
  </si>
  <si>
    <t>eigen acties</t>
  </si>
  <si>
    <t>reclame inkomsten</t>
  </si>
  <si>
    <t>overige inkomsten</t>
  </si>
  <si>
    <t>baten uit gezamenlijke acties</t>
  </si>
  <si>
    <t>baten uit acties van derden</t>
  </si>
  <si>
    <t>financiële baten</t>
  </si>
  <si>
    <t>verzekeringen excl. autoverzekeringen</t>
  </si>
  <si>
    <t>202+203</t>
  </si>
  <si>
    <t>204+205</t>
  </si>
  <si>
    <t>991 - 994</t>
  </si>
  <si>
    <t>rekening</t>
  </si>
  <si>
    <t>jaar -1</t>
  </si>
  <si>
    <t>huidig jaar</t>
  </si>
  <si>
    <t>LASTEN</t>
  </si>
  <si>
    <t>ALS DIT GEREED IS WORDT EEN NIEUWE VERSIE VAN DIT SPREADSHEET EN DE AFSCHRIJVINGEN SHEET</t>
  </si>
  <si>
    <t>GEPUBLICEERD.</t>
  </si>
  <si>
    <t>tzt UIT VASTE ACTIVA EXCEL (IS NOG NIET 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</si>
</sst>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0" fillId="0" borderId="1" xfId="0" applyBorder="1"/>
    <xf numFmtId="0" fontId="1" fillId="0" borderId="6" xfId="0" applyFont="1" applyBorder="1"/>
    <xf numFmtId="0" fontId="0" fillId="0" borderId="6" xfId="0" applyBorder="1"/>
    <xf numFmtId="0" fontId="0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1" fillId="0" borderId="1" xfId="0" applyFont="1" applyFill="1" applyBorder="1"/>
    <xf numFmtId="0" fontId="1" fillId="3" borderId="1" xfId="0" applyFont="1" applyFill="1" applyBorder="1"/>
    <xf numFmtId="44" fontId="0" fillId="0" borderId="5" xfId="0" applyNumberFormat="1" applyBorder="1"/>
    <xf numFmtId="44" fontId="0" fillId="0" borderId="6" xfId="0" applyNumberFormat="1" applyBorder="1"/>
    <xf numFmtId="44" fontId="1" fillId="0" borderId="1" xfId="0" applyNumberFormat="1" applyFont="1" applyBorder="1"/>
    <xf numFmtId="44" fontId="1" fillId="0" borderId="5" xfId="0" applyNumberFormat="1" applyFont="1" applyBorder="1"/>
    <xf numFmtId="44" fontId="0" fillId="0" borderId="5" xfId="0" applyNumberFormat="1" applyFont="1" applyBorder="1"/>
    <xf numFmtId="44" fontId="0" fillId="0" borderId="6" xfId="0" applyNumberFormat="1" applyFont="1" applyBorder="1"/>
    <xf numFmtId="42" fontId="0" fillId="0" borderId="4" xfId="0" applyNumberFormat="1" applyBorder="1"/>
    <xf numFmtId="42" fontId="0" fillId="0" borderId="6" xfId="0" applyNumberFormat="1" applyBorder="1"/>
    <xf numFmtId="42" fontId="0" fillId="0" borderId="5" xfId="0" applyNumberFormat="1" applyBorder="1"/>
    <xf numFmtId="42" fontId="1" fillId="0" borderId="1" xfId="0" applyNumberFormat="1" applyFont="1" applyBorder="1"/>
    <xf numFmtId="0" fontId="1" fillId="0" borderId="0" xfId="0" applyFont="1" applyFill="1" applyBorder="1"/>
    <xf numFmtId="0" fontId="1" fillId="0" borderId="0" xfId="0" applyFont="1" applyBorder="1"/>
    <xf numFmtId="42" fontId="0" fillId="4" borderId="6" xfId="0" applyNumberFormat="1" applyFill="1" applyBorder="1"/>
    <xf numFmtId="42" fontId="1" fillId="4" borderId="1" xfId="0" applyNumberFormat="1" applyFont="1" applyFill="1" applyBorder="1"/>
    <xf numFmtId="42" fontId="0" fillId="4" borderId="1" xfId="0" applyNumberFormat="1" applyFill="1" applyBorder="1"/>
    <xf numFmtId="0" fontId="0" fillId="0" borderId="10" xfId="0" applyBorder="1"/>
    <xf numFmtId="44" fontId="0" fillId="0" borderId="11" xfId="0" applyNumberFormat="1" applyBorder="1"/>
    <xf numFmtId="44" fontId="0" fillId="0" borderId="10" xfId="0" applyNumberFormat="1" applyBorder="1"/>
    <xf numFmtId="44" fontId="1" fillId="0" borderId="9" xfId="0" applyNumberFormat="1" applyFont="1" applyBorder="1"/>
    <xf numFmtId="44" fontId="1" fillId="0" borderId="10" xfId="0" applyNumberFormat="1" applyFont="1" applyBorder="1"/>
    <xf numFmtId="44" fontId="0" fillId="0" borderId="11" xfId="0" applyNumberFormat="1" applyFont="1" applyBorder="1"/>
    <xf numFmtId="44" fontId="0" fillId="0" borderId="10" xfId="0" applyNumberFormat="1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5" xfId="0" applyFont="1" applyFill="1" applyBorder="1"/>
    <xf numFmtId="0" fontId="1" fillId="0" borderId="6" xfId="0" applyFont="1" applyFill="1" applyBorder="1"/>
    <xf numFmtId="0" fontId="0" fillId="0" borderId="12" xfId="0" applyBorder="1"/>
    <xf numFmtId="0" fontId="1" fillId="0" borderId="12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3" xfId="0" applyBorder="1"/>
    <xf numFmtId="44" fontId="0" fillId="0" borderId="16" xfId="0" applyNumberFormat="1" applyBorder="1"/>
    <xf numFmtId="44" fontId="0" fillId="0" borderId="13" xfId="0" applyNumberFormat="1" applyBorder="1"/>
    <xf numFmtId="44" fontId="1" fillId="0" borderId="7" xfId="0" applyNumberFormat="1" applyFont="1" applyBorder="1"/>
    <xf numFmtId="44" fontId="1" fillId="0" borderId="13" xfId="0" applyNumberFormat="1" applyFont="1" applyBorder="1"/>
    <xf numFmtId="44" fontId="0" fillId="0" borderId="16" xfId="0" applyNumberFormat="1" applyFont="1" applyBorder="1"/>
    <xf numFmtId="44" fontId="0" fillId="0" borderId="13" xfId="0" applyNumberFormat="1" applyFont="1" applyBorder="1"/>
    <xf numFmtId="0" fontId="1" fillId="0" borderId="9" xfId="0" quotePrefix="1" applyFont="1" applyFill="1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0" fillId="0" borderId="17" xfId="0" applyFont="1" applyBorder="1"/>
    <xf numFmtId="0" fontId="1" fillId="0" borderId="17" xfId="0" applyFont="1" applyBorder="1"/>
    <xf numFmtId="44" fontId="1" fillId="4" borderId="9" xfId="0" applyNumberFormat="1" applyFont="1" applyFill="1" applyBorder="1"/>
    <xf numFmtId="44" fontId="1" fillId="4" borderId="1" xfId="0" applyNumberFormat="1" applyFont="1" applyFill="1" applyBorder="1"/>
    <xf numFmtId="44" fontId="1" fillId="4" borderId="7" xfId="0" applyNumberFormat="1" applyFont="1" applyFill="1" applyBorder="1"/>
    <xf numFmtId="44" fontId="0" fillId="4" borderId="6" xfId="0" applyNumberFormat="1" applyFill="1" applyBorder="1"/>
    <xf numFmtId="9" fontId="0" fillId="4" borderId="6" xfId="1" applyFont="1" applyFill="1" applyBorder="1"/>
    <xf numFmtId="44" fontId="0" fillId="4" borderId="9" xfId="0" applyNumberFormat="1" applyFill="1" applyBorder="1"/>
    <xf numFmtId="44" fontId="0" fillId="4" borderId="1" xfId="0" applyNumberFormat="1" applyFill="1" applyBorder="1"/>
    <xf numFmtId="44" fontId="0" fillId="4" borderId="7" xfId="0" applyNumberFormat="1" applyFill="1" applyBorder="1"/>
    <xf numFmtId="9" fontId="0" fillId="4" borderId="1" xfId="1" applyFont="1" applyFill="1" applyBorder="1"/>
    <xf numFmtId="44" fontId="0" fillId="4" borderId="14" xfId="0" applyNumberFormat="1" applyFill="1" applyBorder="1"/>
    <xf numFmtId="9" fontId="0" fillId="4" borderId="14" xfId="1" applyFont="1" applyFill="1" applyBorder="1"/>
    <xf numFmtId="9" fontId="1" fillId="4" borderId="1" xfId="1" applyFont="1" applyFill="1" applyBorder="1"/>
    <xf numFmtId="44" fontId="1" fillId="4" borderId="6" xfId="0" applyNumberFormat="1" applyFont="1" applyFill="1" applyBorder="1"/>
    <xf numFmtId="9" fontId="1" fillId="4" borderId="6" xfId="1" applyFont="1" applyFill="1" applyBorder="1"/>
    <xf numFmtId="44" fontId="0" fillId="4" borderId="5" xfId="0" applyNumberFormat="1" applyFill="1" applyBorder="1"/>
    <xf numFmtId="0" fontId="0" fillId="4" borderId="6" xfId="0" applyFill="1" applyBorder="1"/>
    <xf numFmtId="0" fontId="1" fillId="4" borderId="1" xfId="0" applyFont="1" applyFill="1" applyBorder="1"/>
    <xf numFmtId="0" fontId="0" fillId="4" borderId="17" xfId="0" applyFill="1" applyBorder="1"/>
    <xf numFmtId="0" fontId="0" fillId="4" borderId="6" xfId="0" applyFont="1" applyFill="1" applyBorder="1"/>
    <xf numFmtId="44" fontId="0" fillId="4" borderId="12" xfId="0" applyNumberFormat="1" applyFill="1" applyBorder="1"/>
    <xf numFmtId="44" fontId="0" fillId="4" borderId="4" xfId="0" applyNumberForma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12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5" xfId="0" applyBorder="1" applyAlignment="1"/>
    <xf numFmtId="0" fontId="0" fillId="0" borderId="9" xfId="0" applyBorder="1" applyAlignment="1"/>
    <xf numFmtId="0" fontId="1" fillId="0" borderId="8" xfId="0" applyFon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workbookViewId="0">
      <selection activeCell="A171" sqref="A171"/>
    </sheetView>
  </sheetViews>
  <sheetFormatPr defaultRowHeight="15" x14ac:dyDescent="0.25"/>
  <cols>
    <col min="2" max="2" width="48.28515625" customWidth="1"/>
    <col min="3" max="3" width="23.5703125" customWidth="1"/>
  </cols>
  <sheetData>
    <row r="1" spans="1:3" x14ac:dyDescent="0.25">
      <c r="A1" s="1" t="s">
        <v>111</v>
      </c>
      <c r="B1" s="1"/>
    </row>
    <row r="2" spans="1:3" ht="15.75" thickBot="1" x14ac:dyDescent="0.3"/>
    <row r="3" spans="1:3" ht="15.75" thickBot="1" x14ac:dyDescent="0.3">
      <c r="A3" s="45" t="s">
        <v>102</v>
      </c>
      <c r="B3" s="45" t="s">
        <v>101</v>
      </c>
      <c r="C3" s="45" t="s">
        <v>112</v>
      </c>
    </row>
    <row r="4" spans="1:3" x14ac:dyDescent="0.25">
      <c r="A4" s="2"/>
      <c r="B4" s="2"/>
      <c r="C4" s="2"/>
    </row>
    <row r="5" spans="1:3" x14ac:dyDescent="0.25">
      <c r="A5" s="3"/>
      <c r="B5" s="89" t="s">
        <v>186</v>
      </c>
      <c r="C5" s="3"/>
    </row>
    <row r="6" spans="1:3" x14ac:dyDescent="0.25">
      <c r="A6" s="3">
        <v>10</v>
      </c>
      <c r="B6" s="3" t="s">
        <v>113</v>
      </c>
      <c r="C6" s="3"/>
    </row>
    <row r="7" spans="1:3" x14ac:dyDescent="0.25">
      <c r="A7" s="3">
        <v>15</v>
      </c>
      <c r="B7" s="3" t="s">
        <v>114</v>
      </c>
      <c r="C7" s="3"/>
    </row>
    <row r="8" spans="1:3" x14ac:dyDescent="0.25">
      <c r="A8" s="3">
        <v>20</v>
      </c>
      <c r="B8" s="3" t="s">
        <v>115</v>
      </c>
      <c r="C8" s="3"/>
    </row>
    <row r="9" spans="1:3" x14ac:dyDescent="0.25">
      <c r="A9" s="3">
        <v>25</v>
      </c>
      <c r="B9" s="3" t="s">
        <v>51</v>
      </c>
      <c r="C9" s="3"/>
    </row>
    <row r="10" spans="1:3" x14ac:dyDescent="0.25">
      <c r="A10" s="3">
        <v>30</v>
      </c>
      <c r="B10" s="3" t="s">
        <v>52</v>
      </c>
      <c r="C10" s="3"/>
    </row>
    <row r="11" spans="1:3" x14ac:dyDescent="0.25">
      <c r="A11" s="3">
        <v>50</v>
      </c>
      <c r="B11" s="3" t="s">
        <v>53</v>
      </c>
      <c r="C11" s="3"/>
    </row>
    <row r="12" spans="1:3" x14ac:dyDescent="0.25">
      <c r="A12" s="3">
        <v>60</v>
      </c>
      <c r="B12" s="3" t="s">
        <v>116</v>
      </c>
      <c r="C12" s="3"/>
    </row>
    <row r="13" spans="1:3" ht="15.75" thickBot="1" x14ac:dyDescent="0.3">
      <c r="A13" s="42"/>
      <c r="B13" s="42"/>
      <c r="C13" s="42"/>
    </row>
    <row r="14" spans="1:3" x14ac:dyDescent="0.25">
      <c r="A14" s="2"/>
      <c r="B14" s="2"/>
      <c r="C14" s="2"/>
    </row>
    <row r="15" spans="1:3" x14ac:dyDescent="0.25">
      <c r="A15" s="3"/>
      <c r="B15" s="89" t="s">
        <v>187</v>
      </c>
      <c r="C15" s="3"/>
    </row>
    <row r="16" spans="1:3" x14ac:dyDescent="0.25">
      <c r="A16" s="3">
        <v>201</v>
      </c>
      <c r="B16" s="3" t="s">
        <v>58</v>
      </c>
      <c r="C16" s="3"/>
    </row>
    <row r="17" spans="1:3" x14ac:dyDescent="0.25">
      <c r="A17" s="3">
        <v>202</v>
      </c>
      <c r="B17" s="3" t="s">
        <v>117</v>
      </c>
      <c r="C17" s="3"/>
    </row>
    <row r="18" spans="1:3" x14ac:dyDescent="0.25">
      <c r="A18" s="3">
        <v>203</v>
      </c>
      <c r="B18" s="3" t="s">
        <v>118</v>
      </c>
      <c r="C18" s="3"/>
    </row>
    <row r="19" spans="1:3" x14ac:dyDescent="0.25">
      <c r="A19" s="3">
        <v>204</v>
      </c>
      <c r="B19" s="3" t="s">
        <v>119</v>
      </c>
      <c r="C19" s="3"/>
    </row>
    <row r="20" spans="1:3" x14ac:dyDescent="0.25">
      <c r="A20" s="3">
        <v>205</v>
      </c>
      <c r="B20" s="3" t="s">
        <v>77</v>
      </c>
      <c r="C20" s="3"/>
    </row>
    <row r="21" spans="1:3" x14ac:dyDescent="0.25">
      <c r="A21" s="3" t="s">
        <v>100</v>
      </c>
      <c r="B21" s="3"/>
      <c r="C21" s="3"/>
    </row>
    <row r="22" spans="1:3" x14ac:dyDescent="0.25">
      <c r="A22" s="3">
        <v>291</v>
      </c>
      <c r="B22" s="3" t="s">
        <v>120</v>
      </c>
      <c r="C22" s="3"/>
    </row>
    <row r="23" spans="1:3" x14ac:dyDescent="0.25">
      <c r="A23" s="3">
        <v>292</v>
      </c>
      <c r="B23" s="3" t="s">
        <v>121</v>
      </c>
      <c r="C23" s="3"/>
    </row>
    <row r="24" spans="1:3" x14ac:dyDescent="0.25">
      <c r="A24" s="3">
        <v>293</v>
      </c>
      <c r="B24" s="3" t="s">
        <v>122</v>
      </c>
      <c r="C24" s="3"/>
    </row>
    <row r="25" spans="1:3" ht="15.75" thickBot="1" x14ac:dyDescent="0.3">
      <c r="A25" s="42"/>
      <c r="B25" s="42"/>
      <c r="C25" s="42"/>
    </row>
    <row r="26" spans="1:3" x14ac:dyDescent="0.25">
      <c r="A26" s="2"/>
      <c r="B26" s="2"/>
      <c r="C26" s="2"/>
    </row>
    <row r="27" spans="1:3" x14ac:dyDescent="0.25">
      <c r="A27" s="3"/>
      <c r="B27" s="89" t="s">
        <v>188</v>
      </c>
      <c r="C27" s="3"/>
    </row>
    <row r="28" spans="1:3" x14ac:dyDescent="0.25">
      <c r="A28" s="3">
        <v>301</v>
      </c>
      <c r="B28" s="3" t="s">
        <v>123</v>
      </c>
      <c r="C28" s="3"/>
    </row>
    <row r="29" spans="1:3" x14ac:dyDescent="0.25">
      <c r="A29" s="3">
        <v>302</v>
      </c>
      <c r="B29" s="3" t="s">
        <v>124</v>
      </c>
      <c r="C29" s="3"/>
    </row>
    <row r="30" spans="1:3" x14ac:dyDescent="0.25">
      <c r="A30" s="3">
        <v>303</v>
      </c>
      <c r="B30" s="3" t="s">
        <v>68</v>
      </c>
      <c r="C30" s="3"/>
    </row>
    <row r="31" spans="1:3" x14ac:dyDescent="0.25">
      <c r="A31" s="3">
        <v>401</v>
      </c>
      <c r="B31" s="3" t="s">
        <v>125</v>
      </c>
      <c r="C31" s="3"/>
    </row>
    <row r="32" spans="1:3" x14ac:dyDescent="0.25">
      <c r="A32" s="3">
        <v>402</v>
      </c>
      <c r="B32" s="3" t="s">
        <v>126</v>
      </c>
      <c r="C32" s="3"/>
    </row>
    <row r="33" spans="1:3" x14ac:dyDescent="0.25">
      <c r="A33" s="3">
        <v>403</v>
      </c>
      <c r="B33" s="3" t="s">
        <v>127</v>
      </c>
      <c r="C33" s="3"/>
    </row>
    <row r="34" spans="1:3" x14ac:dyDescent="0.25">
      <c r="A34" s="3">
        <v>404</v>
      </c>
      <c r="B34" s="3" t="s">
        <v>128</v>
      </c>
      <c r="C34" s="3"/>
    </row>
    <row r="35" spans="1:3" x14ac:dyDescent="0.25">
      <c r="A35" s="3">
        <v>405</v>
      </c>
      <c r="B35" s="3" t="s">
        <v>129</v>
      </c>
      <c r="C35" s="3"/>
    </row>
    <row r="36" spans="1:3" x14ac:dyDescent="0.25">
      <c r="A36" s="3">
        <v>501</v>
      </c>
      <c r="B36" s="3" t="s">
        <v>130</v>
      </c>
      <c r="C36" s="3"/>
    </row>
    <row r="37" spans="1:3" x14ac:dyDescent="0.25">
      <c r="A37" s="3">
        <v>502</v>
      </c>
      <c r="B37" s="3" t="s">
        <v>131</v>
      </c>
      <c r="C37" s="3"/>
    </row>
    <row r="38" spans="1:3" x14ac:dyDescent="0.25">
      <c r="A38" s="3">
        <v>503</v>
      </c>
      <c r="B38" s="3" t="s">
        <v>132</v>
      </c>
      <c r="C38" s="3"/>
    </row>
    <row r="39" spans="1:3" x14ac:dyDescent="0.25">
      <c r="A39" s="3">
        <v>504</v>
      </c>
      <c r="B39" s="3" t="s">
        <v>133</v>
      </c>
      <c r="C39" s="3"/>
    </row>
    <row r="40" spans="1:3" x14ac:dyDescent="0.25">
      <c r="A40" s="3">
        <v>505</v>
      </c>
      <c r="B40" s="3" t="s">
        <v>134</v>
      </c>
      <c r="C40" s="3"/>
    </row>
    <row r="41" spans="1:3" ht="15.75" thickBot="1" x14ac:dyDescent="0.3">
      <c r="A41" s="42"/>
      <c r="B41" s="42"/>
      <c r="C41" s="42"/>
    </row>
    <row r="42" spans="1:3" x14ac:dyDescent="0.25">
      <c r="A42" s="2"/>
      <c r="B42" s="2"/>
      <c r="C42" s="2"/>
    </row>
    <row r="43" spans="1:3" x14ac:dyDescent="0.25">
      <c r="A43" s="3">
        <v>700</v>
      </c>
      <c r="B43" s="89" t="s">
        <v>135</v>
      </c>
      <c r="C43" s="3"/>
    </row>
    <row r="44" spans="1:3" ht="15.75" thickBot="1" x14ac:dyDescent="0.3">
      <c r="A44" s="42"/>
      <c r="B44" s="42"/>
      <c r="C44" s="42"/>
    </row>
    <row r="45" spans="1:3" x14ac:dyDescent="0.25">
      <c r="A45" s="2"/>
      <c r="B45" s="2"/>
      <c r="C45" s="2"/>
    </row>
    <row r="46" spans="1:3" x14ac:dyDescent="0.25">
      <c r="A46" s="3">
        <v>800</v>
      </c>
      <c r="B46" s="89" t="s">
        <v>136</v>
      </c>
      <c r="C46" s="3"/>
    </row>
    <row r="47" spans="1:3" ht="15.75" thickBot="1" x14ac:dyDescent="0.3">
      <c r="A47" s="42"/>
      <c r="B47" s="47"/>
      <c r="C47" s="42"/>
    </row>
    <row r="48" spans="1:3" x14ac:dyDescent="0.25">
      <c r="A48" s="2"/>
      <c r="B48" s="2"/>
      <c r="C48" s="2"/>
    </row>
    <row r="49" spans="1:3" x14ac:dyDescent="0.25">
      <c r="A49" s="3"/>
      <c r="B49" s="89" t="s">
        <v>189</v>
      </c>
      <c r="C49" s="3"/>
    </row>
    <row r="50" spans="1:3" x14ac:dyDescent="0.25">
      <c r="A50" s="3">
        <v>901</v>
      </c>
      <c r="B50" s="3" t="s">
        <v>73</v>
      </c>
      <c r="C50" s="3"/>
    </row>
    <row r="51" spans="1:3" x14ac:dyDescent="0.25">
      <c r="A51" s="3">
        <v>902</v>
      </c>
      <c r="B51" s="3" t="s">
        <v>74</v>
      </c>
      <c r="C51" s="3"/>
    </row>
    <row r="52" spans="1:3" x14ac:dyDescent="0.25">
      <c r="A52" s="3">
        <v>950</v>
      </c>
      <c r="B52" s="3" t="s">
        <v>75</v>
      </c>
      <c r="C52" s="3"/>
    </row>
    <row r="53" spans="1:3" x14ac:dyDescent="0.25">
      <c r="A53" s="3">
        <v>991</v>
      </c>
      <c r="B53" s="3" t="s">
        <v>137</v>
      </c>
      <c r="C53" s="3"/>
    </row>
    <row r="54" spans="1:3" x14ac:dyDescent="0.25">
      <c r="A54" s="3">
        <v>992</v>
      </c>
      <c r="B54" s="3" t="s">
        <v>138</v>
      </c>
      <c r="C54" s="3"/>
    </row>
    <row r="55" spans="1:3" x14ac:dyDescent="0.25">
      <c r="A55" s="3">
        <v>993</v>
      </c>
      <c r="B55" s="3" t="s">
        <v>139</v>
      </c>
      <c r="C55" s="3"/>
    </row>
    <row r="56" spans="1:3" x14ac:dyDescent="0.25">
      <c r="A56" s="3">
        <v>994</v>
      </c>
      <c r="B56" s="3" t="s">
        <v>76</v>
      </c>
      <c r="C56" s="3"/>
    </row>
    <row r="57" spans="1:3" ht="15.75" thickBot="1" x14ac:dyDescent="0.3">
      <c r="A57" s="42"/>
      <c r="B57" s="42"/>
      <c r="C57" s="42"/>
    </row>
    <row r="58" spans="1:3" x14ac:dyDescent="0.25">
      <c r="A58" s="2"/>
      <c r="B58" s="2"/>
      <c r="C58" s="2"/>
    </row>
    <row r="59" spans="1:3" x14ac:dyDescent="0.25">
      <c r="A59" s="3"/>
      <c r="B59" s="89" t="s">
        <v>141</v>
      </c>
      <c r="C59" s="3"/>
    </row>
    <row r="60" spans="1:3" x14ac:dyDescent="0.25">
      <c r="A60" s="3">
        <v>4001</v>
      </c>
      <c r="B60" s="3" t="s">
        <v>206</v>
      </c>
      <c r="C60" s="3"/>
    </row>
    <row r="61" spans="1:3" x14ac:dyDescent="0.25">
      <c r="A61" s="3">
        <v>4002</v>
      </c>
      <c r="B61" s="3" t="s">
        <v>140</v>
      </c>
      <c r="C61" s="3"/>
    </row>
    <row r="62" spans="1:3" x14ac:dyDescent="0.25">
      <c r="A62" s="3">
        <v>4003</v>
      </c>
      <c r="B62" s="3" t="s">
        <v>10</v>
      </c>
      <c r="C62" s="3"/>
    </row>
    <row r="63" spans="1:3" x14ac:dyDescent="0.25">
      <c r="A63" s="3">
        <v>4004</v>
      </c>
      <c r="B63" s="3" t="s">
        <v>11</v>
      </c>
      <c r="C63" s="3"/>
    </row>
    <row r="64" spans="1:3" x14ac:dyDescent="0.25">
      <c r="A64" s="3">
        <v>4009</v>
      </c>
      <c r="B64" s="3" t="s">
        <v>12</v>
      </c>
      <c r="C64" s="3"/>
    </row>
    <row r="65" spans="1:3" ht="15.75" thickBot="1" x14ac:dyDescent="0.3">
      <c r="A65" s="42"/>
      <c r="B65" s="42"/>
      <c r="C65" s="42"/>
    </row>
    <row r="66" spans="1:3" x14ac:dyDescent="0.25">
      <c r="A66" s="2"/>
      <c r="B66" s="2"/>
      <c r="C66" s="2"/>
    </row>
    <row r="67" spans="1:3" x14ac:dyDescent="0.25">
      <c r="A67" s="3"/>
      <c r="B67" s="89" t="s">
        <v>142</v>
      </c>
      <c r="C67" s="3"/>
    </row>
    <row r="68" spans="1:3" x14ac:dyDescent="0.25">
      <c r="A68" s="3">
        <v>4050</v>
      </c>
      <c r="B68" s="3" t="s">
        <v>143</v>
      </c>
      <c r="C68" s="3"/>
    </row>
    <row r="69" spans="1:3" x14ac:dyDescent="0.25">
      <c r="A69" s="3">
        <v>4051</v>
      </c>
      <c r="B69" s="3" t="s">
        <v>144</v>
      </c>
      <c r="C69" s="3"/>
    </row>
    <row r="70" spans="1:3" x14ac:dyDescent="0.25">
      <c r="A70" s="3">
        <v>4052</v>
      </c>
      <c r="B70" s="3" t="s">
        <v>145</v>
      </c>
      <c r="C70" s="3"/>
    </row>
    <row r="71" spans="1:3" x14ac:dyDescent="0.25">
      <c r="A71" s="3">
        <v>4053</v>
      </c>
      <c r="B71" s="3" t="s">
        <v>146</v>
      </c>
      <c r="C71" s="3"/>
    </row>
    <row r="72" spans="1:3" x14ac:dyDescent="0.25">
      <c r="A72" s="3">
        <v>4054</v>
      </c>
      <c r="B72" s="3" t="s">
        <v>15</v>
      </c>
      <c r="C72" s="3"/>
    </row>
    <row r="73" spans="1:3" x14ac:dyDescent="0.25">
      <c r="A73" s="3">
        <v>4059</v>
      </c>
      <c r="B73" s="3" t="s">
        <v>110</v>
      </c>
      <c r="C73" s="3"/>
    </row>
    <row r="74" spans="1:3" ht="15.75" thickBot="1" x14ac:dyDescent="0.3">
      <c r="A74" s="42"/>
      <c r="B74" s="42"/>
      <c r="C74" s="42"/>
    </row>
    <row r="75" spans="1:3" x14ac:dyDescent="0.25">
      <c r="A75" s="2"/>
      <c r="B75" s="2"/>
      <c r="C75" s="2"/>
    </row>
    <row r="76" spans="1:3" x14ac:dyDescent="0.25">
      <c r="A76" s="3"/>
      <c r="B76" s="89" t="s">
        <v>147</v>
      </c>
      <c r="C76" s="3"/>
    </row>
    <row r="77" spans="1:3" x14ac:dyDescent="0.25">
      <c r="A77" s="3">
        <v>4101</v>
      </c>
      <c r="B77" s="3" t="s">
        <v>148</v>
      </c>
      <c r="C77" s="3"/>
    </row>
    <row r="78" spans="1:3" x14ac:dyDescent="0.25">
      <c r="A78" s="3">
        <v>4102</v>
      </c>
      <c r="B78" s="3" t="s">
        <v>149</v>
      </c>
      <c r="C78" s="3"/>
    </row>
    <row r="79" spans="1:3" x14ac:dyDescent="0.25">
      <c r="A79" s="3">
        <v>4103</v>
      </c>
      <c r="B79" s="3" t="s">
        <v>18</v>
      </c>
      <c r="C79" s="3"/>
    </row>
    <row r="80" spans="1:3" x14ac:dyDescent="0.25">
      <c r="A80" s="3">
        <v>4104</v>
      </c>
      <c r="B80" s="3" t="s">
        <v>150</v>
      </c>
      <c r="C80" s="3"/>
    </row>
    <row r="81" spans="1:3" x14ac:dyDescent="0.25">
      <c r="A81" s="3">
        <v>4105</v>
      </c>
      <c r="B81" s="3" t="s">
        <v>151</v>
      </c>
      <c r="C81" s="3"/>
    </row>
    <row r="82" spans="1:3" x14ac:dyDescent="0.25">
      <c r="A82" s="3">
        <v>4106</v>
      </c>
      <c r="B82" s="3" t="s">
        <v>152</v>
      </c>
      <c r="C82" s="3"/>
    </row>
    <row r="83" spans="1:3" x14ac:dyDescent="0.25">
      <c r="A83" s="3">
        <v>4107</v>
      </c>
      <c r="B83" s="3" t="s">
        <v>153</v>
      </c>
      <c r="C83" s="3"/>
    </row>
    <row r="84" spans="1:3" x14ac:dyDescent="0.25">
      <c r="A84" s="3">
        <v>4108</v>
      </c>
      <c r="B84" s="3" t="s">
        <v>154</v>
      </c>
      <c r="C84" s="3"/>
    </row>
    <row r="85" spans="1:3" x14ac:dyDescent="0.25">
      <c r="A85" s="3">
        <v>4199</v>
      </c>
      <c r="B85" s="3" t="s">
        <v>155</v>
      </c>
      <c r="C85" s="3"/>
    </row>
    <row r="86" spans="1:3" ht="15.75" thickBot="1" x14ac:dyDescent="0.3">
      <c r="A86" s="42"/>
      <c r="B86" s="42"/>
      <c r="C86" s="42"/>
    </row>
    <row r="87" spans="1:3" x14ac:dyDescent="0.25">
      <c r="A87" s="2"/>
      <c r="B87" s="2"/>
      <c r="C87" s="2"/>
    </row>
    <row r="88" spans="1:3" x14ac:dyDescent="0.25">
      <c r="A88" s="3"/>
      <c r="B88" s="89" t="s">
        <v>156</v>
      </c>
      <c r="C88" s="3"/>
    </row>
    <row r="89" spans="1:3" x14ac:dyDescent="0.25">
      <c r="A89" s="3">
        <v>4201</v>
      </c>
      <c r="B89" s="3" t="s">
        <v>21</v>
      </c>
      <c r="C89" s="3"/>
    </row>
    <row r="90" spans="1:3" x14ac:dyDescent="0.25">
      <c r="A90" s="3">
        <v>4202</v>
      </c>
      <c r="B90" s="3" t="s">
        <v>22</v>
      </c>
      <c r="C90" s="3"/>
    </row>
    <row r="91" spans="1:3" x14ac:dyDescent="0.25">
      <c r="A91" s="3">
        <v>4299</v>
      </c>
      <c r="B91" s="3" t="s">
        <v>157</v>
      </c>
      <c r="C91" s="3"/>
    </row>
    <row r="92" spans="1:3" ht="15.75" thickBot="1" x14ac:dyDescent="0.3">
      <c r="A92" s="42"/>
      <c r="B92" s="42"/>
      <c r="C92" s="42"/>
    </row>
    <row r="93" spans="1:3" x14ac:dyDescent="0.25">
      <c r="A93" s="2"/>
      <c r="B93" s="2"/>
      <c r="C93" s="2"/>
    </row>
    <row r="94" spans="1:3" x14ac:dyDescent="0.25">
      <c r="A94" s="3">
        <v>4300</v>
      </c>
      <c r="B94" s="5" t="s">
        <v>158</v>
      </c>
      <c r="C94" s="3"/>
    </row>
    <row r="95" spans="1:3" ht="15.75" thickBot="1" x14ac:dyDescent="0.3">
      <c r="A95" s="42"/>
      <c r="B95" s="43"/>
      <c r="C95" s="42"/>
    </row>
    <row r="96" spans="1:3" x14ac:dyDescent="0.25">
      <c r="A96" s="2"/>
      <c r="B96" s="4"/>
      <c r="C96" s="2"/>
    </row>
    <row r="97" spans="1:3" x14ac:dyDescent="0.25">
      <c r="A97" s="3"/>
      <c r="B97" s="89" t="s">
        <v>159</v>
      </c>
      <c r="C97" s="3"/>
    </row>
    <row r="98" spans="1:3" x14ac:dyDescent="0.25">
      <c r="A98" s="3">
        <v>4401</v>
      </c>
      <c r="B98" s="3" t="s">
        <v>160</v>
      </c>
      <c r="C98" s="3"/>
    </row>
    <row r="99" spans="1:3" x14ac:dyDescent="0.25">
      <c r="A99" s="3">
        <v>4402</v>
      </c>
      <c r="B99" s="3" t="s">
        <v>24</v>
      </c>
      <c r="C99" s="3"/>
    </row>
    <row r="100" spans="1:3" x14ac:dyDescent="0.25">
      <c r="A100" s="3">
        <v>4403</v>
      </c>
      <c r="B100" s="3" t="s">
        <v>161</v>
      </c>
      <c r="C100" s="3"/>
    </row>
    <row r="101" spans="1:3" x14ac:dyDescent="0.25">
      <c r="A101" s="3">
        <v>4404</v>
      </c>
      <c r="B101" s="3" t="s">
        <v>162</v>
      </c>
      <c r="C101" s="3"/>
    </row>
    <row r="102" spans="1:3" x14ac:dyDescent="0.25">
      <c r="A102" s="3">
        <v>4405</v>
      </c>
      <c r="B102" s="3" t="s">
        <v>163</v>
      </c>
      <c r="C102" s="3"/>
    </row>
    <row r="103" spans="1:3" x14ac:dyDescent="0.25">
      <c r="A103" s="3">
        <v>4406</v>
      </c>
      <c r="B103" s="3" t="s">
        <v>164</v>
      </c>
      <c r="C103" s="3"/>
    </row>
    <row r="104" spans="1:3" x14ac:dyDescent="0.25">
      <c r="A104" s="3">
        <v>4499</v>
      </c>
      <c r="B104" s="3" t="s">
        <v>25</v>
      </c>
      <c r="C104" s="3"/>
    </row>
    <row r="105" spans="1:3" ht="15.75" thickBot="1" x14ac:dyDescent="0.3">
      <c r="A105" s="42"/>
      <c r="B105" s="42"/>
      <c r="C105" s="42"/>
    </row>
    <row r="106" spans="1:3" x14ac:dyDescent="0.25">
      <c r="A106" s="2"/>
      <c r="B106" s="2"/>
      <c r="C106" s="2"/>
    </row>
    <row r="107" spans="1:3" x14ac:dyDescent="0.25">
      <c r="A107" s="3"/>
      <c r="B107" s="89" t="s">
        <v>165</v>
      </c>
      <c r="C107" s="3"/>
    </row>
    <row r="108" spans="1:3" x14ac:dyDescent="0.25">
      <c r="A108" s="3">
        <v>4501</v>
      </c>
      <c r="B108" s="3" t="s">
        <v>166</v>
      </c>
      <c r="C108" s="3"/>
    </row>
    <row r="109" spans="1:3" x14ac:dyDescent="0.25">
      <c r="A109" s="3">
        <v>4502</v>
      </c>
      <c r="B109" s="3" t="s">
        <v>167</v>
      </c>
      <c r="C109" s="3"/>
    </row>
    <row r="110" spans="1:3" x14ac:dyDescent="0.25">
      <c r="A110" s="3">
        <v>4511</v>
      </c>
      <c r="B110" s="3" t="s">
        <v>168</v>
      </c>
      <c r="C110" s="3"/>
    </row>
    <row r="111" spans="1:3" x14ac:dyDescent="0.25">
      <c r="A111" s="3">
        <v>4521</v>
      </c>
      <c r="B111" s="3" t="s">
        <v>169</v>
      </c>
      <c r="C111" s="3"/>
    </row>
    <row r="112" spans="1:3" x14ac:dyDescent="0.25">
      <c r="A112" s="3">
        <v>4599</v>
      </c>
      <c r="B112" s="3" t="s">
        <v>29</v>
      </c>
      <c r="C112" s="3"/>
    </row>
    <row r="113" spans="1:3" ht="15.75" thickBot="1" x14ac:dyDescent="0.3">
      <c r="A113" s="42"/>
      <c r="B113" s="42"/>
      <c r="C113" s="42"/>
    </row>
    <row r="114" spans="1:3" x14ac:dyDescent="0.25">
      <c r="A114" s="2"/>
      <c r="B114" s="2"/>
      <c r="C114" s="2"/>
    </row>
    <row r="115" spans="1:3" x14ac:dyDescent="0.25">
      <c r="A115" s="3"/>
      <c r="B115" s="89" t="s">
        <v>170</v>
      </c>
      <c r="C115" s="3"/>
    </row>
    <row r="116" spans="1:3" x14ac:dyDescent="0.25">
      <c r="A116" s="3">
        <v>4601</v>
      </c>
      <c r="B116" s="3" t="s">
        <v>171</v>
      </c>
      <c r="C116" s="3"/>
    </row>
    <row r="117" spans="1:3" x14ac:dyDescent="0.25">
      <c r="A117" s="3">
        <v>4602</v>
      </c>
      <c r="B117" s="3" t="s">
        <v>32</v>
      </c>
      <c r="C117" s="3"/>
    </row>
    <row r="118" spans="1:3" x14ac:dyDescent="0.25">
      <c r="A118" s="3">
        <v>4603</v>
      </c>
      <c r="B118" s="3" t="s">
        <v>173</v>
      </c>
      <c r="C118" s="3"/>
    </row>
    <row r="119" spans="1:3" x14ac:dyDescent="0.25">
      <c r="A119" s="3">
        <v>4604</v>
      </c>
      <c r="B119" s="3" t="s">
        <v>172</v>
      </c>
      <c r="C119" s="3"/>
    </row>
    <row r="120" spans="1:3" x14ac:dyDescent="0.25">
      <c r="A120" s="3">
        <v>4605</v>
      </c>
      <c r="B120" s="3" t="s">
        <v>33</v>
      </c>
      <c r="C120" s="3"/>
    </row>
    <row r="121" spans="1:3" x14ac:dyDescent="0.25">
      <c r="A121" s="3">
        <v>4606</v>
      </c>
      <c r="B121" s="3" t="s">
        <v>34</v>
      </c>
      <c r="C121" s="3"/>
    </row>
    <row r="122" spans="1:3" x14ac:dyDescent="0.25">
      <c r="A122" s="3">
        <v>4699</v>
      </c>
      <c r="B122" s="3" t="s">
        <v>174</v>
      </c>
      <c r="C122" s="3"/>
    </row>
    <row r="123" spans="1:3" ht="15.75" thickBot="1" x14ac:dyDescent="0.3">
      <c r="A123" s="42"/>
      <c r="B123" s="42"/>
      <c r="C123" s="42"/>
    </row>
    <row r="124" spans="1:3" x14ac:dyDescent="0.25">
      <c r="A124" s="2"/>
      <c r="B124" s="2"/>
      <c r="C124" s="2"/>
    </row>
    <row r="125" spans="1:3" x14ac:dyDescent="0.25">
      <c r="A125" s="3"/>
      <c r="B125" s="89" t="s">
        <v>175</v>
      </c>
      <c r="C125" s="3"/>
    </row>
    <row r="126" spans="1:3" x14ac:dyDescent="0.25">
      <c r="A126" s="3">
        <v>4701</v>
      </c>
      <c r="B126" s="3" t="s">
        <v>176</v>
      </c>
      <c r="C126" s="3"/>
    </row>
    <row r="127" spans="1:3" x14ac:dyDescent="0.25">
      <c r="A127" s="3">
        <v>4702</v>
      </c>
      <c r="B127" s="3" t="s">
        <v>177</v>
      </c>
      <c r="C127" s="3"/>
    </row>
    <row r="128" spans="1:3" x14ac:dyDescent="0.25">
      <c r="A128" s="3">
        <v>4703</v>
      </c>
      <c r="B128" s="3" t="s">
        <v>40</v>
      </c>
      <c r="C128" s="3"/>
    </row>
    <row r="129" spans="1:3" x14ac:dyDescent="0.25">
      <c r="A129" s="3">
        <v>4799</v>
      </c>
      <c r="B129" s="3" t="s">
        <v>41</v>
      </c>
      <c r="C129" s="3"/>
    </row>
    <row r="130" spans="1:3" ht="15.75" thickBot="1" x14ac:dyDescent="0.3">
      <c r="A130" s="42"/>
      <c r="B130" s="42"/>
      <c r="C130" s="42"/>
    </row>
    <row r="131" spans="1:3" x14ac:dyDescent="0.25">
      <c r="A131" s="2"/>
      <c r="B131" s="2"/>
      <c r="C131" s="2"/>
    </row>
    <row r="132" spans="1:3" x14ac:dyDescent="0.25">
      <c r="A132" s="3"/>
      <c r="B132" s="89" t="s">
        <v>178</v>
      </c>
      <c r="C132" s="3"/>
    </row>
    <row r="133" spans="1:3" x14ac:dyDescent="0.25">
      <c r="A133" s="3">
        <v>4801</v>
      </c>
      <c r="B133" s="3" t="s">
        <v>179</v>
      </c>
      <c r="C133" s="3"/>
    </row>
    <row r="134" spans="1:3" x14ac:dyDescent="0.25">
      <c r="A134" s="3">
        <v>4802</v>
      </c>
      <c r="B134" s="3" t="s">
        <v>180</v>
      </c>
      <c r="C134" s="3"/>
    </row>
    <row r="135" spans="1:3" x14ac:dyDescent="0.25">
      <c r="A135" s="3">
        <v>4803</v>
      </c>
      <c r="B135" s="3" t="s">
        <v>181</v>
      </c>
      <c r="C135" s="3"/>
    </row>
    <row r="136" spans="1:3" x14ac:dyDescent="0.25">
      <c r="A136" s="3">
        <v>4804</v>
      </c>
      <c r="B136" s="3" t="s">
        <v>183</v>
      </c>
      <c r="C136" s="3"/>
    </row>
    <row r="137" spans="1:3" x14ac:dyDescent="0.25">
      <c r="A137" s="3">
        <v>4805</v>
      </c>
      <c r="B137" s="3" t="s">
        <v>182</v>
      </c>
      <c r="C137" s="3"/>
    </row>
    <row r="138" spans="1:3" x14ac:dyDescent="0.25">
      <c r="A138" s="3">
        <v>4806</v>
      </c>
      <c r="B138" s="3" t="s">
        <v>37</v>
      </c>
      <c r="C138" s="3"/>
    </row>
    <row r="139" spans="1:3" x14ac:dyDescent="0.25">
      <c r="A139" s="3">
        <v>4807</v>
      </c>
      <c r="B139" s="3" t="s">
        <v>106</v>
      </c>
      <c r="C139" s="3"/>
    </row>
    <row r="140" spans="1:3" x14ac:dyDescent="0.25">
      <c r="A140" s="3">
        <v>4899</v>
      </c>
      <c r="B140" s="3" t="s">
        <v>184</v>
      </c>
      <c r="C140" s="3"/>
    </row>
    <row r="141" spans="1:3" ht="15.75" thickBot="1" x14ac:dyDescent="0.3">
      <c r="A141" s="42"/>
      <c r="B141" s="42"/>
      <c r="C141" s="42"/>
    </row>
    <row r="142" spans="1:3" x14ac:dyDescent="0.25">
      <c r="A142" s="4"/>
      <c r="B142" s="4"/>
      <c r="C142" s="4"/>
    </row>
    <row r="143" spans="1:3" x14ac:dyDescent="0.25">
      <c r="A143" s="5"/>
      <c r="B143" s="89" t="s">
        <v>43</v>
      </c>
      <c r="C143" s="5"/>
    </row>
    <row r="144" spans="1:3" x14ac:dyDescent="0.25">
      <c r="A144" s="38">
        <v>4901</v>
      </c>
      <c r="B144" s="38" t="s">
        <v>44</v>
      </c>
      <c r="C144" s="38"/>
    </row>
    <row r="145" spans="1:3" x14ac:dyDescent="0.25">
      <c r="A145" s="38">
        <v>4902</v>
      </c>
      <c r="B145" s="38" t="s">
        <v>185</v>
      </c>
      <c r="C145" s="38"/>
    </row>
    <row r="146" spans="1:3" ht="15.75" thickBot="1" x14ac:dyDescent="0.3">
      <c r="A146" s="43"/>
      <c r="B146" s="43"/>
      <c r="C146" s="43"/>
    </row>
    <row r="147" spans="1:3" x14ac:dyDescent="0.25">
      <c r="A147" s="2"/>
      <c r="B147" s="2"/>
      <c r="C147" s="2"/>
    </row>
    <row r="148" spans="1:3" x14ac:dyDescent="0.25">
      <c r="A148" s="3"/>
      <c r="B148" s="89" t="s">
        <v>190</v>
      </c>
      <c r="C148" s="3"/>
    </row>
    <row r="149" spans="1:3" x14ac:dyDescent="0.25">
      <c r="A149" s="3">
        <v>8001</v>
      </c>
      <c r="B149" s="3" t="s">
        <v>191</v>
      </c>
      <c r="C149" s="3"/>
    </row>
    <row r="150" spans="1:3" x14ac:dyDescent="0.25">
      <c r="A150" s="3">
        <v>8011</v>
      </c>
      <c r="B150" s="3" t="s">
        <v>192</v>
      </c>
      <c r="C150" s="3"/>
    </row>
    <row r="151" spans="1:3" x14ac:dyDescent="0.25">
      <c r="A151" s="3">
        <v>8021</v>
      </c>
      <c r="B151" s="3" t="s">
        <v>193</v>
      </c>
      <c r="C151" s="3"/>
    </row>
    <row r="152" spans="1:3" x14ac:dyDescent="0.25">
      <c r="A152" s="3">
        <v>8031</v>
      </c>
      <c r="B152" s="3" t="s">
        <v>194</v>
      </c>
      <c r="C152" s="3"/>
    </row>
    <row r="153" spans="1:3" x14ac:dyDescent="0.25">
      <c r="A153" s="3">
        <v>8041</v>
      </c>
      <c r="B153" s="3" t="s">
        <v>124</v>
      </c>
      <c r="C153" s="3"/>
    </row>
    <row r="154" spans="1:3" x14ac:dyDescent="0.25">
      <c r="A154" s="3">
        <v>8051</v>
      </c>
      <c r="B154" s="3" t="s">
        <v>195</v>
      </c>
      <c r="C154" s="3"/>
    </row>
    <row r="155" spans="1:3" x14ac:dyDescent="0.25">
      <c r="A155" s="3">
        <v>8061</v>
      </c>
      <c r="B155" s="3" t="s">
        <v>196</v>
      </c>
      <c r="C155" s="3"/>
    </row>
    <row r="156" spans="1:3" x14ac:dyDescent="0.25">
      <c r="A156" s="3">
        <v>8071</v>
      </c>
      <c r="B156" s="3" t="s">
        <v>197</v>
      </c>
      <c r="C156" s="3"/>
    </row>
    <row r="157" spans="1:3" x14ac:dyDescent="0.25">
      <c r="A157" s="3">
        <v>8072</v>
      </c>
      <c r="B157" s="3" t="s">
        <v>198</v>
      </c>
      <c r="C157" s="3"/>
    </row>
    <row r="158" spans="1:3" x14ac:dyDescent="0.25">
      <c r="A158" s="3">
        <v>8076</v>
      </c>
      <c r="B158" s="3" t="s">
        <v>199</v>
      </c>
      <c r="C158" s="3"/>
    </row>
    <row r="159" spans="1:3" x14ac:dyDescent="0.25">
      <c r="A159" s="3">
        <v>8081</v>
      </c>
      <c r="B159" s="3" t="s">
        <v>200</v>
      </c>
      <c r="C159" s="3"/>
    </row>
    <row r="160" spans="1:3" x14ac:dyDescent="0.25">
      <c r="A160" s="3">
        <v>8091</v>
      </c>
      <c r="B160" s="3" t="s">
        <v>201</v>
      </c>
      <c r="C160" s="3"/>
    </row>
    <row r="161" spans="1:3" x14ac:dyDescent="0.25">
      <c r="A161" s="3">
        <v>8099</v>
      </c>
      <c r="B161" s="3" t="s">
        <v>202</v>
      </c>
      <c r="C161" s="3"/>
    </row>
    <row r="162" spans="1:3" ht="15.75" thickBot="1" x14ac:dyDescent="0.3">
      <c r="A162" s="42"/>
      <c r="B162" s="42"/>
      <c r="C162" s="42"/>
    </row>
    <row r="163" spans="1:3" x14ac:dyDescent="0.25">
      <c r="A163" s="2"/>
      <c r="B163" s="2"/>
      <c r="C163" s="2"/>
    </row>
    <row r="164" spans="1:3" x14ac:dyDescent="0.25">
      <c r="A164" s="3">
        <v>8200</v>
      </c>
      <c r="B164" s="89" t="s">
        <v>203</v>
      </c>
      <c r="C164" s="3"/>
    </row>
    <row r="165" spans="1:3" ht="15.75" thickBot="1" x14ac:dyDescent="0.3">
      <c r="A165" s="42"/>
      <c r="B165" s="47"/>
      <c r="C165" s="42"/>
    </row>
    <row r="166" spans="1:3" x14ac:dyDescent="0.25">
      <c r="A166" s="2"/>
      <c r="B166" s="2"/>
      <c r="C166" s="2"/>
    </row>
    <row r="167" spans="1:3" x14ac:dyDescent="0.25">
      <c r="A167" s="3">
        <v>8300</v>
      </c>
      <c r="B167" s="89" t="s">
        <v>204</v>
      </c>
      <c r="C167" s="3"/>
    </row>
    <row r="168" spans="1:3" ht="15.75" thickBot="1" x14ac:dyDescent="0.3">
      <c r="A168" s="42"/>
      <c r="B168" s="47"/>
      <c r="C168" s="42"/>
    </row>
    <row r="169" spans="1:3" x14ac:dyDescent="0.25">
      <c r="A169" s="3"/>
      <c r="B169" s="3"/>
      <c r="C169" s="3"/>
    </row>
    <row r="170" spans="1:3" x14ac:dyDescent="0.25">
      <c r="A170" s="3">
        <v>8400</v>
      </c>
      <c r="B170" s="89" t="s">
        <v>205</v>
      </c>
      <c r="C170" s="3"/>
    </row>
    <row r="171" spans="1:3" ht="15.75" thickBot="1" x14ac:dyDescent="0.3">
      <c r="A171" s="42"/>
      <c r="B171" s="42"/>
      <c r="C171" s="42"/>
    </row>
  </sheetData>
  <pageMargins left="0.70866141732283472" right="0.70866141732283472" top="0" bottom="0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E6" sqref="E6:F6"/>
    </sheetView>
  </sheetViews>
  <sheetFormatPr defaultRowHeight="15" x14ac:dyDescent="0.25"/>
  <cols>
    <col min="2" max="2" width="41.140625" customWidth="1"/>
    <col min="3" max="6" width="15.7109375" customWidth="1"/>
  </cols>
  <sheetData>
    <row r="1" spans="1:8" ht="15.75" thickBot="1" x14ac:dyDescent="0.3">
      <c r="A1" t="s">
        <v>210</v>
      </c>
      <c r="B1" s="88" t="s">
        <v>0</v>
      </c>
      <c r="C1" s="92" t="s">
        <v>5</v>
      </c>
      <c r="D1" s="93"/>
      <c r="E1" s="94" t="s">
        <v>6</v>
      </c>
      <c r="F1" s="95"/>
      <c r="G1" s="95"/>
      <c r="H1" s="96"/>
    </row>
    <row r="2" spans="1:8" ht="15.75" thickBot="1" x14ac:dyDescent="0.3">
      <c r="B2" s="4"/>
      <c r="C2" s="45" t="s">
        <v>7</v>
      </c>
      <c r="D2" s="45" t="s">
        <v>8</v>
      </c>
      <c r="E2" s="45" t="s">
        <v>7</v>
      </c>
      <c r="F2" s="45" t="s">
        <v>8</v>
      </c>
      <c r="G2" s="48" t="s">
        <v>103</v>
      </c>
      <c r="H2" s="49" t="s">
        <v>104</v>
      </c>
    </row>
    <row r="3" spans="1:8" x14ac:dyDescent="0.25">
      <c r="B3" s="5"/>
      <c r="C3" s="16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B5" s="8" t="s">
        <v>1</v>
      </c>
      <c r="C5" s="17"/>
      <c r="D5" s="17"/>
      <c r="E5" s="17" t="s">
        <v>100</v>
      </c>
      <c r="F5" s="17" t="s">
        <v>100</v>
      </c>
      <c r="G5" s="66" t="s">
        <v>100</v>
      </c>
      <c r="H5" s="67" t="s">
        <v>100</v>
      </c>
    </row>
    <row r="6" spans="1:8" x14ac:dyDescent="0.25">
      <c r="A6">
        <v>8001</v>
      </c>
      <c r="B6" s="78" t="str">
        <f>'rekening schema'!B149</f>
        <v>giften particulieren</v>
      </c>
      <c r="C6" s="17" t="s">
        <v>100</v>
      </c>
      <c r="D6" s="17"/>
      <c r="E6" s="17"/>
      <c r="F6" s="17"/>
      <c r="G6" s="66">
        <f t="shared" ref="G6:G18" si="0">-E6+F6</f>
        <v>0</v>
      </c>
      <c r="H6" s="67" t="e">
        <f t="shared" ref="H6:H18" si="1">G6/E6</f>
        <v>#DIV/0!</v>
      </c>
    </row>
    <row r="7" spans="1:8" x14ac:dyDescent="0.25">
      <c r="A7">
        <v>8011</v>
      </c>
      <c r="B7" s="78" t="str">
        <f>'rekening schema'!B150</f>
        <v>giften bedrijven</v>
      </c>
      <c r="C7" s="17"/>
      <c r="D7" s="17"/>
      <c r="E7" s="17"/>
      <c r="F7" s="17"/>
      <c r="G7" s="66">
        <f t="shared" si="0"/>
        <v>0</v>
      </c>
      <c r="H7" s="67" t="e">
        <f t="shared" si="1"/>
        <v>#DIV/0!</v>
      </c>
    </row>
    <row r="8" spans="1:8" x14ac:dyDescent="0.25">
      <c r="A8">
        <v>8021</v>
      </c>
      <c r="B8" s="78" t="str">
        <f>'rekening schema'!B151</f>
        <v>giften organisatie zonder winstoogmerk</v>
      </c>
      <c r="C8" s="17"/>
      <c r="D8" s="17"/>
      <c r="E8" s="17"/>
      <c r="F8" s="17"/>
      <c r="G8" s="66">
        <f t="shared" si="0"/>
        <v>0</v>
      </c>
      <c r="H8" s="67" t="e">
        <f t="shared" si="1"/>
        <v>#DIV/0!</v>
      </c>
    </row>
    <row r="9" spans="1:8" x14ac:dyDescent="0.25">
      <c r="A9">
        <v>8031</v>
      </c>
      <c r="B9" s="78" t="str">
        <f>'rekening schema'!B152</f>
        <v>giften kerkelijke instellingen</v>
      </c>
      <c r="C9" s="17"/>
      <c r="D9" s="17"/>
      <c r="E9" s="17"/>
      <c r="F9" s="17"/>
      <c r="G9" s="66">
        <f t="shared" si="0"/>
        <v>0</v>
      </c>
      <c r="H9" s="67" t="e">
        <f t="shared" si="1"/>
        <v>#DIV/0!</v>
      </c>
    </row>
    <row r="10" spans="1:8" x14ac:dyDescent="0.25">
      <c r="A10">
        <v>8041</v>
      </c>
      <c r="B10" s="78" t="str">
        <f>'rekening schema'!B153</f>
        <v>nalatenschappen</v>
      </c>
      <c r="C10" s="17"/>
      <c r="D10" s="17"/>
      <c r="E10" s="17"/>
      <c r="F10" s="17"/>
      <c r="G10" s="66">
        <f t="shared" si="0"/>
        <v>0</v>
      </c>
      <c r="H10" s="67" t="e">
        <f t="shared" si="1"/>
        <v>#DIV/0!</v>
      </c>
    </row>
    <row r="11" spans="1:8" x14ac:dyDescent="0.25">
      <c r="A11">
        <v>8051</v>
      </c>
      <c r="B11" s="78" t="str">
        <f>'rekening schema'!B154</f>
        <v>bijdragen steunfondsen</v>
      </c>
      <c r="C11" s="17"/>
      <c r="D11" s="17"/>
      <c r="E11" s="17"/>
      <c r="F11" s="17"/>
      <c r="G11" s="66">
        <f t="shared" si="0"/>
        <v>0</v>
      </c>
      <c r="H11" s="67" t="e">
        <f t="shared" si="1"/>
        <v>#DIV/0!</v>
      </c>
    </row>
    <row r="12" spans="1:8" x14ac:dyDescent="0.25">
      <c r="A12">
        <v>8061</v>
      </c>
      <c r="B12" s="78" t="str">
        <f>'rekening schema'!B155</f>
        <v>subsidies</v>
      </c>
      <c r="C12" s="17"/>
      <c r="D12" s="17"/>
      <c r="E12" s="17"/>
      <c r="F12" s="17"/>
      <c r="G12" s="66">
        <f t="shared" si="0"/>
        <v>0</v>
      </c>
      <c r="H12" s="67" t="e">
        <f t="shared" si="1"/>
        <v>#DIV/0!</v>
      </c>
    </row>
    <row r="13" spans="1:8" x14ac:dyDescent="0.25">
      <c r="A13">
        <v>8071</v>
      </c>
      <c r="B13" s="78" t="str">
        <f>'rekening schema'!B156</f>
        <v>jaarlijkse bijdrage VBN</v>
      </c>
      <c r="C13" s="17"/>
      <c r="D13" s="17"/>
      <c r="E13" s="17"/>
      <c r="F13" s="17"/>
      <c r="G13" s="66">
        <f t="shared" si="0"/>
        <v>0</v>
      </c>
      <c r="H13" s="67" t="e">
        <f t="shared" si="1"/>
        <v>#DIV/0!</v>
      </c>
    </row>
    <row r="14" spans="1:8" x14ac:dyDescent="0.25">
      <c r="A14">
        <v>8072</v>
      </c>
      <c r="B14" s="78" t="str">
        <f>'rekening schema'!B157</f>
        <v>overige bijdragen VBN</v>
      </c>
      <c r="C14" s="17"/>
      <c r="D14" s="17"/>
      <c r="E14" s="17"/>
      <c r="F14" s="17"/>
      <c r="G14" s="66">
        <f t="shared" si="0"/>
        <v>0</v>
      </c>
      <c r="H14" s="67" t="e">
        <f t="shared" si="1"/>
        <v>#DIV/0!</v>
      </c>
    </row>
    <row r="15" spans="1:8" x14ac:dyDescent="0.25">
      <c r="A15">
        <v>8076</v>
      </c>
      <c r="B15" s="78" t="str">
        <f>'rekening schema'!B158</f>
        <v>giften loterij organisaties</v>
      </c>
      <c r="C15" s="17"/>
      <c r="D15" s="17"/>
      <c r="E15" s="17"/>
      <c r="F15" s="17"/>
      <c r="G15" s="66"/>
      <c r="H15" s="67"/>
    </row>
    <row r="16" spans="1:8" x14ac:dyDescent="0.25">
      <c r="A16">
        <v>8081</v>
      </c>
      <c r="B16" s="78" t="str">
        <f>'rekening schema'!B159</f>
        <v>eigen acties</v>
      </c>
      <c r="C16" s="17"/>
      <c r="D16" s="17"/>
      <c r="E16" s="17"/>
      <c r="F16" s="17"/>
      <c r="G16" s="66">
        <f t="shared" si="0"/>
        <v>0</v>
      </c>
      <c r="H16" s="67" t="e">
        <f t="shared" si="1"/>
        <v>#DIV/0!</v>
      </c>
    </row>
    <row r="17" spans="1:8" x14ac:dyDescent="0.25">
      <c r="A17">
        <v>8091</v>
      </c>
      <c r="B17" s="78" t="str">
        <f>'rekening schema'!B160</f>
        <v>reclame inkomsten</v>
      </c>
      <c r="C17" s="17"/>
      <c r="D17" s="17"/>
      <c r="E17" s="17"/>
      <c r="F17" s="17"/>
      <c r="G17" s="66">
        <f t="shared" si="0"/>
        <v>0</v>
      </c>
      <c r="H17" s="67" t="e">
        <f t="shared" si="1"/>
        <v>#DIV/0!</v>
      </c>
    </row>
    <row r="18" spans="1:8" ht="15.75" thickBot="1" x14ac:dyDescent="0.3">
      <c r="A18">
        <v>8099</v>
      </c>
      <c r="B18" s="78" t="str">
        <f>'rekening schema'!B161</f>
        <v>overige inkomsten</v>
      </c>
      <c r="C18" s="16"/>
      <c r="D18" s="16"/>
      <c r="E18" s="16"/>
      <c r="F18" s="16"/>
      <c r="G18" s="72">
        <f t="shared" si="0"/>
        <v>0</v>
      </c>
      <c r="H18" s="73" t="e">
        <f t="shared" si="1"/>
        <v>#DIV/0!</v>
      </c>
    </row>
    <row r="19" spans="1:8" ht="15.75" thickBot="1" x14ac:dyDescent="0.3">
      <c r="B19" s="79" t="s">
        <v>3</v>
      </c>
      <c r="C19" s="64">
        <f>SUM(C6:C18)</f>
        <v>0</v>
      </c>
      <c r="D19" s="64">
        <f>SUM(D6:D18)</f>
        <v>0</v>
      </c>
      <c r="E19" s="64">
        <f>SUM(E6:E18)</f>
        <v>0</v>
      </c>
      <c r="F19" s="64">
        <f>SUM(F6:F18)</f>
        <v>0</v>
      </c>
      <c r="G19" s="64">
        <f>-E19+F19</f>
        <v>0</v>
      </c>
      <c r="H19" s="74" t="e">
        <f>G19/E19</f>
        <v>#DIV/0!</v>
      </c>
    </row>
    <row r="20" spans="1:8" ht="15.75" thickBot="1" x14ac:dyDescent="0.3">
      <c r="B20" s="3"/>
      <c r="C20" s="16"/>
      <c r="D20" s="16"/>
      <c r="E20" s="16"/>
      <c r="F20" s="16"/>
      <c r="G20" s="3"/>
      <c r="H20" s="3"/>
    </row>
    <row r="21" spans="1:8" ht="15.75" thickBot="1" x14ac:dyDescent="0.3">
      <c r="A21">
        <v>8200</v>
      </c>
      <c r="B21" s="79" t="str">
        <f>'rekening schema'!B164</f>
        <v>baten uit gezamenlijke acties</v>
      </c>
      <c r="C21" s="18"/>
      <c r="D21" s="18"/>
      <c r="E21" s="18"/>
      <c r="F21" s="18"/>
      <c r="G21" s="64">
        <f>-E21+F21</f>
        <v>0</v>
      </c>
      <c r="H21" s="74" t="e">
        <f>G21/E21</f>
        <v>#DIV/0!</v>
      </c>
    </row>
    <row r="22" spans="1:8" ht="15.75" thickBot="1" x14ac:dyDescent="0.3">
      <c r="B22" s="3"/>
      <c r="C22" s="16"/>
      <c r="D22" s="16"/>
      <c r="E22" s="16"/>
      <c r="F22" s="16"/>
      <c r="G22" s="3"/>
      <c r="H22" s="3"/>
    </row>
    <row r="23" spans="1:8" ht="15.75" thickBot="1" x14ac:dyDescent="0.3">
      <c r="A23">
        <v>8300</v>
      </c>
      <c r="B23" s="79" t="str">
        <f>'rekening schema'!B167</f>
        <v>baten uit acties van derden</v>
      </c>
      <c r="C23" s="18"/>
      <c r="D23" s="18"/>
      <c r="E23" s="18"/>
      <c r="F23" s="18"/>
      <c r="G23" s="64">
        <f>-E23+F23</f>
        <v>0</v>
      </c>
      <c r="H23" s="74" t="e">
        <f>G23/E23</f>
        <v>#DIV/0!</v>
      </c>
    </row>
    <row r="24" spans="1:8" ht="15.75" thickBot="1" x14ac:dyDescent="0.3">
      <c r="B24" s="3"/>
      <c r="C24" s="16"/>
      <c r="D24" s="16"/>
      <c r="E24" s="16"/>
      <c r="F24" s="16"/>
      <c r="G24" s="3"/>
      <c r="H24" s="3"/>
    </row>
    <row r="25" spans="1:8" ht="15.75" thickBot="1" x14ac:dyDescent="0.3">
      <c r="A25">
        <v>8400</v>
      </c>
      <c r="B25" s="79" t="str">
        <f>'rekening schema'!B170</f>
        <v>financiële baten</v>
      </c>
      <c r="C25" s="18"/>
      <c r="D25" s="18"/>
      <c r="E25" s="18"/>
      <c r="F25" s="18"/>
      <c r="G25" s="64">
        <f>-E25+F25</f>
        <v>0</v>
      </c>
      <c r="H25" s="74" t="e">
        <f>G25/E25</f>
        <v>#DIV/0!</v>
      </c>
    </row>
    <row r="26" spans="1:8" ht="15.75" thickBot="1" x14ac:dyDescent="0.3">
      <c r="B26" s="3"/>
      <c r="C26" s="16"/>
      <c r="D26" s="16"/>
      <c r="E26" s="16"/>
      <c r="F26" s="16"/>
      <c r="G26" s="3"/>
      <c r="H26" s="3"/>
    </row>
    <row r="27" spans="1:8" ht="15.75" thickBot="1" x14ac:dyDescent="0.3">
      <c r="B27" s="79" t="s">
        <v>4</v>
      </c>
      <c r="C27" s="64">
        <f>C19+C21+C23+C25</f>
        <v>0</v>
      </c>
      <c r="D27" s="64">
        <f t="shared" ref="D27:F27" si="2">D19+D21+D23+D25</f>
        <v>0</v>
      </c>
      <c r="E27" s="64">
        <f t="shared" si="2"/>
        <v>0</v>
      </c>
      <c r="F27" s="64">
        <f t="shared" si="2"/>
        <v>0</v>
      </c>
      <c r="G27" s="64">
        <f>-E27+F27</f>
        <v>0</v>
      </c>
      <c r="H27" s="74" t="e">
        <f>G27/E27</f>
        <v>#DIV/0!</v>
      </c>
    </row>
    <row r="28" spans="1:8" ht="15.75" thickBot="1" x14ac:dyDescent="0.3"/>
    <row r="29" spans="1:8" ht="15.75" thickBot="1" x14ac:dyDescent="0.3">
      <c r="B29" s="6" t="s">
        <v>95</v>
      </c>
      <c r="C29" s="64" t="str">
        <f>IF(C27&gt;Lasten!C92,C27-Lasten!C92,"N.V.T.")</f>
        <v>N.V.T.</v>
      </c>
      <c r="D29" s="64" t="str">
        <f>IF(D27&gt;Lasten!D92,D27-Lasten!D92,"N.V.T.")</f>
        <v>N.V.T.</v>
      </c>
      <c r="E29" s="64" t="str">
        <f>IF(E27&gt;Lasten!E92,E27-Lasten!E92,"N.V.T.")</f>
        <v>N.V.T.</v>
      </c>
      <c r="F29" s="64" t="str">
        <f>IF(F27&gt;Lasten!F92,F27-Lasten!F92,"N.V.T.")</f>
        <v>N.V.T.</v>
      </c>
    </row>
  </sheetData>
  <mergeCells count="2">
    <mergeCell ref="C1:D1"/>
    <mergeCell ref="E1:H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workbookViewId="0">
      <selection activeCell="B1" sqref="B1"/>
    </sheetView>
  </sheetViews>
  <sheetFormatPr defaultRowHeight="15" x14ac:dyDescent="0.25"/>
  <cols>
    <col min="2" max="2" width="48.28515625" customWidth="1"/>
    <col min="3" max="6" width="15.7109375" customWidth="1"/>
  </cols>
  <sheetData>
    <row r="1" spans="1:8" ht="15.75" thickBot="1" x14ac:dyDescent="0.3">
      <c r="A1" t="s">
        <v>210</v>
      </c>
      <c r="B1" s="87" t="s">
        <v>213</v>
      </c>
      <c r="C1" s="97" t="s">
        <v>5</v>
      </c>
      <c r="D1" s="93"/>
      <c r="E1" s="94" t="s">
        <v>6</v>
      </c>
      <c r="F1" s="95"/>
      <c r="G1" s="95"/>
      <c r="H1" s="96"/>
    </row>
    <row r="2" spans="1:8" ht="15.75" thickBot="1" x14ac:dyDescent="0.3">
      <c r="B2" s="4"/>
      <c r="C2" s="44" t="s">
        <v>7</v>
      </c>
      <c r="D2" s="45" t="s">
        <v>8</v>
      </c>
      <c r="E2" s="45" t="s">
        <v>7</v>
      </c>
      <c r="F2" s="50" t="s">
        <v>8</v>
      </c>
      <c r="G2" s="48" t="s">
        <v>103</v>
      </c>
      <c r="H2" s="58" t="s">
        <v>104</v>
      </c>
    </row>
    <row r="3" spans="1:8" x14ac:dyDescent="0.25">
      <c r="B3" s="3"/>
      <c r="C3" s="31"/>
      <c r="D3" s="3"/>
      <c r="E3" s="3"/>
      <c r="F3" s="51"/>
      <c r="G3" s="3"/>
      <c r="H3" s="2"/>
    </row>
    <row r="4" spans="1:8" x14ac:dyDescent="0.25">
      <c r="B4" s="8" t="s">
        <v>9</v>
      </c>
      <c r="C4" s="32"/>
      <c r="D4" s="17"/>
      <c r="E4" s="17"/>
      <c r="F4" s="52"/>
      <c r="G4" s="9"/>
      <c r="H4" s="9"/>
    </row>
    <row r="5" spans="1:8" x14ac:dyDescent="0.25">
      <c r="A5">
        <v>4001</v>
      </c>
      <c r="B5" s="78" t="str">
        <f>'rekening schema'!B60</f>
        <v>verzekeringen excl. autoverzekeringen</v>
      </c>
      <c r="C5" s="32"/>
      <c r="D5" s="17"/>
      <c r="E5" s="17"/>
      <c r="F5" s="52"/>
      <c r="G5" s="66">
        <f t="shared" ref="G5:G10" si="0">-E5+F5</f>
        <v>0</v>
      </c>
      <c r="H5" s="67" t="e">
        <f t="shared" ref="H5:H10" si="1">G5/E5</f>
        <v>#DIV/0!</v>
      </c>
    </row>
    <row r="6" spans="1:8" x14ac:dyDescent="0.25">
      <c r="A6">
        <v>4002</v>
      </c>
      <c r="B6" s="78" t="str">
        <f>'rekening schema'!B61</f>
        <v>adviseurs- en notariskosten</v>
      </c>
      <c r="C6" s="32" t="s">
        <v>100</v>
      </c>
      <c r="D6" s="17"/>
      <c r="E6" s="17"/>
      <c r="F6" s="52"/>
      <c r="G6" s="66">
        <f t="shared" si="0"/>
        <v>0</v>
      </c>
      <c r="H6" s="67" t="e">
        <f t="shared" si="1"/>
        <v>#DIV/0!</v>
      </c>
    </row>
    <row r="7" spans="1:8" x14ac:dyDescent="0.25">
      <c r="A7">
        <v>4003</v>
      </c>
      <c r="B7" s="78" t="str">
        <f>'rekening schema'!B62</f>
        <v>representatiekosten (t.b.v. derden)</v>
      </c>
      <c r="C7" s="32"/>
      <c r="D7" s="17"/>
      <c r="E7" s="17"/>
      <c r="F7" s="52"/>
      <c r="G7" s="66">
        <f t="shared" si="0"/>
        <v>0</v>
      </c>
      <c r="H7" s="67" t="e">
        <f t="shared" si="1"/>
        <v>#DIV/0!</v>
      </c>
    </row>
    <row r="8" spans="1:8" x14ac:dyDescent="0.25">
      <c r="A8">
        <v>4004</v>
      </c>
      <c r="B8" s="78" t="str">
        <f>'rekening schema'!B63</f>
        <v>reiskosten</v>
      </c>
      <c r="C8" s="32"/>
      <c r="D8" s="17"/>
      <c r="E8" s="17"/>
      <c r="F8" s="52"/>
      <c r="G8" s="66">
        <f t="shared" si="0"/>
        <v>0</v>
      </c>
      <c r="H8" s="67" t="e">
        <f t="shared" si="1"/>
        <v>#DIV/0!</v>
      </c>
    </row>
    <row r="9" spans="1:8" ht="15.75" thickBot="1" x14ac:dyDescent="0.3">
      <c r="A9">
        <v>4009</v>
      </c>
      <c r="B9" s="78" t="str">
        <f>'rekening schema'!B64</f>
        <v>overige algemene kosten</v>
      </c>
      <c r="C9" s="33"/>
      <c r="D9" s="16"/>
      <c r="E9" s="16"/>
      <c r="F9" s="53"/>
      <c r="G9" s="72">
        <f t="shared" si="0"/>
        <v>0</v>
      </c>
      <c r="H9" s="73" t="e">
        <f t="shared" si="1"/>
        <v>#DIV/0!</v>
      </c>
    </row>
    <row r="10" spans="1:8" ht="15.75" thickBot="1" x14ac:dyDescent="0.3">
      <c r="B10" s="79" t="s">
        <v>13</v>
      </c>
      <c r="C10" s="63">
        <f>SUM(C5:C9)</f>
        <v>0</v>
      </c>
      <c r="D10" s="64">
        <f t="shared" ref="D10:F10" si="2">SUM(D5:D9)</f>
        <v>0</v>
      </c>
      <c r="E10" s="64">
        <f t="shared" si="2"/>
        <v>0</v>
      </c>
      <c r="F10" s="65">
        <f t="shared" si="2"/>
        <v>0</v>
      </c>
      <c r="G10" s="64">
        <f t="shared" si="0"/>
        <v>0</v>
      </c>
      <c r="H10" s="74" t="e">
        <f t="shared" si="1"/>
        <v>#DIV/0!</v>
      </c>
    </row>
    <row r="11" spans="1:8" x14ac:dyDescent="0.25">
      <c r="B11" s="3"/>
      <c r="C11" s="33"/>
      <c r="D11" s="16"/>
      <c r="E11" s="16"/>
      <c r="F11" s="53"/>
      <c r="G11" s="60"/>
      <c r="H11" s="60"/>
    </row>
    <row r="12" spans="1:8" x14ac:dyDescent="0.25">
      <c r="B12" s="8" t="s">
        <v>14</v>
      </c>
      <c r="C12" s="32"/>
      <c r="D12" s="17"/>
      <c r="E12" s="17"/>
      <c r="F12" s="52"/>
      <c r="G12" s="9"/>
      <c r="H12" s="9"/>
    </row>
    <row r="13" spans="1:8" x14ac:dyDescent="0.25">
      <c r="A13">
        <v>4050</v>
      </c>
      <c r="B13" s="78" t="str">
        <f>'rekening schema'!B68</f>
        <v>website</v>
      </c>
      <c r="C13" s="32"/>
      <c r="D13" s="17"/>
      <c r="E13" s="17"/>
      <c r="F13" s="52"/>
      <c r="G13" s="66">
        <f t="shared" ref="G13:G19" si="3">-E13+F13</f>
        <v>0</v>
      </c>
      <c r="H13" s="67" t="e">
        <f t="shared" ref="H13:H19" si="4">G13/E13</f>
        <v>#DIV/0!</v>
      </c>
    </row>
    <row r="14" spans="1:8" x14ac:dyDescent="0.25">
      <c r="A14">
        <v>4051</v>
      </c>
      <c r="B14" s="78" t="str">
        <f>'rekening schema'!B69</f>
        <v>drukwerk</v>
      </c>
      <c r="C14" s="32"/>
      <c r="D14" s="17"/>
      <c r="E14" s="17"/>
      <c r="F14" s="52"/>
      <c r="G14" s="66">
        <f t="shared" si="3"/>
        <v>0</v>
      </c>
      <c r="H14" s="67" t="e">
        <f t="shared" si="4"/>
        <v>#DIV/0!</v>
      </c>
    </row>
    <row r="15" spans="1:8" x14ac:dyDescent="0.25">
      <c r="A15">
        <v>4052</v>
      </c>
      <c r="B15" s="78" t="str">
        <f>'rekening schema'!B70</f>
        <v>porto kosten</v>
      </c>
      <c r="C15" s="32"/>
      <c r="D15" s="17"/>
      <c r="E15" s="17"/>
      <c r="F15" s="52"/>
      <c r="G15" s="66">
        <f t="shared" si="3"/>
        <v>0</v>
      </c>
      <c r="H15" s="67" t="e">
        <f t="shared" si="4"/>
        <v>#DIV/0!</v>
      </c>
    </row>
    <row r="16" spans="1:8" x14ac:dyDescent="0.25">
      <c r="A16">
        <v>4053</v>
      </c>
      <c r="B16" s="78" t="str">
        <f>'rekening schema'!B71</f>
        <v>stands/marktkramen</v>
      </c>
      <c r="C16" s="32"/>
      <c r="D16" s="17"/>
      <c r="E16" s="17"/>
      <c r="F16" s="52"/>
      <c r="G16" s="66">
        <f t="shared" si="3"/>
        <v>0</v>
      </c>
      <c r="H16" s="67" t="e">
        <f t="shared" si="4"/>
        <v>#DIV/0!</v>
      </c>
    </row>
    <row r="17" spans="1:8" x14ac:dyDescent="0.25">
      <c r="A17">
        <v>4054</v>
      </c>
      <c r="B17" s="78" t="str">
        <f>'rekening schema'!B72</f>
        <v>PR kosten</v>
      </c>
      <c r="C17" s="32"/>
      <c r="D17" s="17"/>
      <c r="E17" s="17"/>
      <c r="F17" s="52"/>
      <c r="G17" s="66">
        <f t="shared" ref="G17:G18" si="5">-E17+F17</f>
        <v>0</v>
      </c>
      <c r="H17" s="67" t="e">
        <f t="shared" ref="H17:H18" si="6">G17/E17</f>
        <v>#DIV/0!</v>
      </c>
    </row>
    <row r="18" spans="1:8" ht="15.75" thickBot="1" x14ac:dyDescent="0.3">
      <c r="A18">
        <v>4059</v>
      </c>
      <c r="B18" s="80" t="str">
        <f>'rekening schema'!B73</f>
        <v>overige communicatiekosten</v>
      </c>
      <c r="C18" s="33"/>
      <c r="D18" s="16"/>
      <c r="E18" s="16"/>
      <c r="F18" s="53"/>
      <c r="G18" s="66">
        <f t="shared" si="5"/>
        <v>0</v>
      </c>
      <c r="H18" s="67" t="e">
        <f t="shared" si="6"/>
        <v>#DIV/0!</v>
      </c>
    </row>
    <row r="19" spans="1:8" ht="15.75" thickBot="1" x14ac:dyDescent="0.3">
      <c r="B19" s="79" t="s">
        <v>16</v>
      </c>
      <c r="C19" s="63">
        <f>SUM(C13:C16)</f>
        <v>0</v>
      </c>
      <c r="D19" s="64">
        <f t="shared" ref="D19:F19" si="7">SUM(D13:D16)</f>
        <v>0</v>
      </c>
      <c r="E19" s="64">
        <f t="shared" si="7"/>
        <v>0</v>
      </c>
      <c r="F19" s="65">
        <f t="shared" si="7"/>
        <v>0</v>
      </c>
      <c r="G19" s="64">
        <f t="shared" si="3"/>
        <v>0</v>
      </c>
      <c r="H19" s="74" t="e">
        <f t="shared" si="4"/>
        <v>#DIV/0!</v>
      </c>
    </row>
    <row r="20" spans="1:8" x14ac:dyDescent="0.25">
      <c r="B20" s="3"/>
      <c r="C20" s="33"/>
      <c r="D20" s="16"/>
      <c r="E20" s="16"/>
      <c r="F20" s="53"/>
      <c r="G20" s="60"/>
      <c r="H20" s="60"/>
    </row>
    <row r="21" spans="1:8" x14ac:dyDescent="0.25">
      <c r="B21" s="8" t="s">
        <v>17</v>
      </c>
      <c r="C21" s="32"/>
      <c r="D21" s="17"/>
      <c r="E21" s="17"/>
      <c r="F21" s="52"/>
      <c r="G21" s="9"/>
      <c r="H21" s="9"/>
    </row>
    <row r="22" spans="1:8" x14ac:dyDescent="0.25">
      <c r="A22">
        <v>4101</v>
      </c>
      <c r="B22" s="78" t="str">
        <f>'rekening schema'!B77</f>
        <v>huur</v>
      </c>
      <c r="C22" s="32"/>
      <c r="D22" s="17"/>
      <c r="E22" s="17"/>
      <c r="F22" s="52"/>
      <c r="G22" s="66">
        <f t="shared" ref="G22:G31" si="8">-E22+F22</f>
        <v>0</v>
      </c>
      <c r="H22" s="67" t="e">
        <f t="shared" ref="H22:H31" si="9">G22/E22</f>
        <v>#DIV/0!</v>
      </c>
    </row>
    <row r="23" spans="1:8" x14ac:dyDescent="0.25">
      <c r="A23">
        <v>4102</v>
      </c>
      <c r="B23" s="78" t="str">
        <f>'rekening schema'!B78</f>
        <v>energie</v>
      </c>
      <c r="C23" s="32"/>
      <c r="D23" s="17"/>
      <c r="E23" s="17"/>
      <c r="F23" s="52"/>
      <c r="G23" s="66">
        <f t="shared" si="8"/>
        <v>0</v>
      </c>
      <c r="H23" s="67" t="e">
        <f t="shared" si="9"/>
        <v>#DIV/0!</v>
      </c>
    </row>
    <row r="24" spans="1:8" x14ac:dyDescent="0.25">
      <c r="A24">
        <v>4103</v>
      </c>
      <c r="B24" s="78" t="str">
        <f>'rekening schema'!B79</f>
        <v>OZB</v>
      </c>
      <c r="C24" s="32"/>
      <c r="D24" s="17"/>
      <c r="E24" s="17"/>
      <c r="F24" s="52"/>
      <c r="G24" s="66">
        <f t="shared" si="8"/>
        <v>0</v>
      </c>
      <c r="H24" s="67" t="e">
        <f t="shared" si="9"/>
        <v>#DIV/0!</v>
      </c>
    </row>
    <row r="25" spans="1:8" x14ac:dyDescent="0.25">
      <c r="A25">
        <v>4104</v>
      </c>
      <c r="B25" s="78" t="str">
        <f>'rekening schema'!B80</f>
        <v>waterschapslaten</v>
      </c>
      <c r="C25" s="32"/>
      <c r="D25" s="17"/>
      <c r="E25" s="17"/>
      <c r="F25" s="52"/>
      <c r="G25" s="66">
        <f t="shared" si="8"/>
        <v>0</v>
      </c>
      <c r="H25" s="67" t="e">
        <f t="shared" si="9"/>
        <v>#DIV/0!</v>
      </c>
    </row>
    <row r="26" spans="1:8" x14ac:dyDescent="0.25">
      <c r="A26">
        <v>4105</v>
      </c>
      <c r="B26" s="78" t="str">
        <f>'rekening schema'!B81</f>
        <v>onderhoudskosten gebouw</v>
      </c>
      <c r="C26" s="32"/>
      <c r="D26" s="17"/>
      <c r="E26" s="17"/>
      <c r="F26" s="52"/>
      <c r="G26" s="66">
        <f t="shared" si="8"/>
        <v>0</v>
      </c>
      <c r="H26" s="67" t="e">
        <f t="shared" si="9"/>
        <v>#DIV/0!</v>
      </c>
    </row>
    <row r="27" spans="1:8" x14ac:dyDescent="0.25">
      <c r="A27">
        <v>4106</v>
      </c>
      <c r="B27" s="78" t="str">
        <f>'rekening schema'!B82</f>
        <v>schoonmaakkosten</v>
      </c>
      <c r="C27" s="32"/>
      <c r="D27" s="17"/>
      <c r="E27" s="17"/>
      <c r="F27" s="52"/>
      <c r="G27" s="66">
        <f t="shared" si="8"/>
        <v>0</v>
      </c>
      <c r="H27" s="67" t="e">
        <f t="shared" si="9"/>
        <v>#DIV/0!</v>
      </c>
    </row>
    <row r="28" spans="1:8" x14ac:dyDescent="0.25">
      <c r="A28">
        <v>4107</v>
      </c>
      <c r="B28" s="78" t="str">
        <f>'rekening schema'!B83</f>
        <v>vuil container</v>
      </c>
      <c r="C28" s="32"/>
      <c r="D28" s="17"/>
      <c r="E28" s="17"/>
      <c r="F28" s="52"/>
      <c r="G28" s="66">
        <f t="shared" si="8"/>
        <v>0</v>
      </c>
      <c r="H28" s="67" t="e">
        <f t="shared" si="9"/>
        <v>#DIV/0!</v>
      </c>
    </row>
    <row r="29" spans="1:8" x14ac:dyDescent="0.25">
      <c r="A29">
        <v>4108</v>
      </c>
      <c r="B29" s="78" t="str">
        <f>'rekening schema'!B84</f>
        <v>kosten beveiliging</v>
      </c>
      <c r="C29" s="32"/>
      <c r="D29" s="17"/>
      <c r="E29" s="17"/>
      <c r="F29" s="52"/>
      <c r="G29" s="66">
        <f t="shared" si="8"/>
        <v>0</v>
      </c>
      <c r="H29" s="67" t="e">
        <f t="shared" si="9"/>
        <v>#DIV/0!</v>
      </c>
    </row>
    <row r="30" spans="1:8" ht="15.75" thickBot="1" x14ac:dyDescent="0.3">
      <c r="A30">
        <v>4199</v>
      </c>
      <c r="B30" s="78" t="str">
        <f>'rekening schema'!B85</f>
        <v>overige huisvesting kosten</v>
      </c>
      <c r="C30" s="33"/>
      <c r="D30" s="16"/>
      <c r="E30" s="16"/>
      <c r="F30" s="53"/>
      <c r="G30" s="72">
        <f t="shared" si="8"/>
        <v>0</v>
      </c>
      <c r="H30" s="73" t="e">
        <f t="shared" si="9"/>
        <v>#DIV/0!</v>
      </c>
    </row>
    <row r="31" spans="1:8" ht="15.75" thickBot="1" x14ac:dyDescent="0.3">
      <c r="B31" s="79" t="s">
        <v>19</v>
      </c>
      <c r="C31" s="63">
        <f>SUM(C22:C30)</f>
        <v>0</v>
      </c>
      <c r="D31" s="64">
        <f t="shared" ref="D31:F31" si="10">SUM(D22:D30)</f>
        <v>0</v>
      </c>
      <c r="E31" s="64">
        <f t="shared" si="10"/>
        <v>0</v>
      </c>
      <c r="F31" s="65">
        <f t="shared" si="10"/>
        <v>0</v>
      </c>
      <c r="G31" s="69">
        <f t="shared" si="8"/>
        <v>0</v>
      </c>
      <c r="H31" s="71" t="e">
        <f t="shared" si="9"/>
        <v>#DIV/0!</v>
      </c>
    </row>
    <row r="32" spans="1:8" x14ac:dyDescent="0.25">
      <c r="B32" s="3"/>
      <c r="C32" s="33"/>
      <c r="D32" s="16"/>
      <c r="E32" s="16"/>
      <c r="F32" s="53"/>
      <c r="G32" s="60"/>
      <c r="H32" s="60"/>
    </row>
    <row r="33" spans="1:8" x14ac:dyDescent="0.25">
      <c r="B33" s="8" t="s">
        <v>20</v>
      </c>
      <c r="C33" s="32"/>
      <c r="D33" s="17"/>
      <c r="E33" s="17"/>
      <c r="F33" s="52"/>
      <c r="G33" s="9"/>
      <c r="H33" s="9"/>
    </row>
    <row r="34" spans="1:8" x14ac:dyDescent="0.25">
      <c r="A34">
        <v>4201</v>
      </c>
      <c r="B34" s="78" t="str">
        <f>'rekening schema'!B89</f>
        <v>aankopen gebruiksvoorwerpen &lt; € 450,00</v>
      </c>
      <c r="C34" s="32"/>
      <c r="D34" s="17"/>
      <c r="E34" s="17"/>
      <c r="F34" s="52"/>
      <c r="G34" s="66">
        <f t="shared" ref="G34:G37" si="11">-E34+F34</f>
        <v>0</v>
      </c>
      <c r="H34" s="67" t="e">
        <f t="shared" ref="H34:H37" si="12">G34/E34</f>
        <v>#DIV/0!</v>
      </c>
    </row>
    <row r="35" spans="1:8" x14ac:dyDescent="0.25">
      <c r="A35">
        <v>4202</v>
      </c>
      <c r="B35" s="78" t="str">
        <f>'rekening schema'!B90</f>
        <v>afdracht aan RDC</v>
      </c>
      <c r="C35" s="32"/>
      <c r="D35" s="17"/>
      <c r="E35" s="17"/>
      <c r="F35" s="52"/>
      <c r="G35" s="66">
        <f t="shared" si="11"/>
        <v>0</v>
      </c>
      <c r="H35" s="67" t="e">
        <f t="shared" si="12"/>
        <v>#DIV/0!</v>
      </c>
    </row>
    <row r="36" spans="1:8" ht="15.75" thickBot="1" x14ac:dyDescent="0.3">
      <c r="A36">
        <v>4299</v>
      </c>
      <c r="B36" s="78" t="str">
        <f>'rekening schema'!B91</f>
        <v>overige exploitatie kosten</v>
      </c>
      <c r="C36" s="33"/>
      <c r="D36" s="16"/>
      <c r="E36" s="16"/>
      <c r="F36" s="53"/>
      <c r="G36" s="72">
        <f t="shared" si="11"/>
        <v>0</v>
      </c>
      <c r="H36" s="73" t="e">
        <f t="shared" si="12"/>
        <v>#DIV/0!</v>
      </c>
    </row>
    <row r="37" spans="1:8" ht="15.75" thickBot="1" x14ac:dyDescent="0.3">
      <c r="B37" s="79" t="s">
        <v>30</v>
      </c>
      <c r="C37" s="63">
        <f>SUM(C34:C36)</f>
        <v>0</v>
      </c>
      <c r="D37" s="64">
        <f t="shared" ref="D37:F37" si="13">SUM(D34:D36)</f>
        <v>0</v>
      </c>
      <c r="E37" s="64">
        <f t="shared" si="13"/>
        <v>0</v>
      </c>
      <c r="F37" s="65">
        <f t="shared" si="13"/>
        <v>0</v>
      </c>
      <c r="G37" s="69">
        <f t="shared" si="11"/>
        <v>0</v>
      </c>
      <c r="H37" s="71" t="e">
        <f t="shared" si="12"/>
        <v>#DIV/0!</v>
      </c>
    </row>
    <row r="38" spans="1:8" ht="15.75" thickBot="1" x14ac:dyDescent="0.3">
      <c r="B38" s="3"/>
      <c r="C38" s="33"/>
      <c r="D38" s="16"/>
      <c r="E38" s="16"/>
      <c r="F38" s="53"/>
      <c r="G38" s="3"/>
      <c r="H38" s="3"/>
    </row>
    <row r="39" spans="1:8" ht="15.75" thickBot="1" x14ac:dyDescent="0.3">
      <c r="A39">
        <v>4300</v>
      </c>
      <c r="B39" s="14" t="str">
        <f>'rekening schema'!B94</f>
        <v>kosten aanschaf voedsel</v>
      </c>
      <c r="C39" s="34">
        <v>0</v>
      </c>
      <c r="D39" s="18">
        <v>0</v>
      </c>
      <c r="E39" s="18">
        <v>0</v>
      </c>
      <c r="F39" s="54">
        <v>0</v>
      </c>
      <c r="G39" s="69">
        <f t="shared" ref="G39" si="14">-E39+F39</f>
        <v>0</v>
      </c>
      <c r="H39" s="71" t="e">
        <f t="shared" ref="H39" si="15">G39/E39</f>
        <v>#DIV/0!</v>
      </c>
    </row>
    <row r="40" spans="1:8" x14ac:dyDescent="0.25">
      <c r="B40" s="3"/>
      <c r="C40" s="33"/>
      <c r="D40" s="16"/>
      <c r="E40" s="16"/>
      <c r="F40" s="53"/>
      <c r="G40" s="60"/>
      <c r="H40" s="60"/>
    </row>
    <row r="41" spans="1:8" x14ac:dyDescent="0.25">
      <c r="B41" s="8" t="s">
        <v>23</v>
      </c>
      <c r="C41" s="32"/>
      <c r="D41" s="17"/>
      <c r="E41" s="17"/>
      <c r="F41" s="52"/>
      <c r="G41" s="9"/>
      <c r="H41" s="9"/>
    </row>
    <row r="42" spans="1:8" x14ac:dyDescent="0.25">
      <c r="A42">
        <v>4401</v>
      </c>
      <c r="B42" s="78" t="str">
        <f>'rekening schema'!B98</f>
        <v>brandstof kosten</v>
      </c>
      <c r="C42" s="32"/>
      <c r="D42" s="17"/>
      <c r="E42" s="17"/>
      <c r="F42" s="52"/>
      <c r="G42" s="66">
        <f t="shared" ref="G42:G49" si="16">-E42+F42</f>
        <v>0</v>
      </c>
      <c r="H42" s="67" t="e">
        <f t="shared" ref="H42:H49" si="17">G42/E42</f>
        <v>#DIV/0!</v>
      </c>
    </row>
    <row r="43" spans="1:8" x14ac:dyDescent="0.25">
      <c r="A43">
        <v>4402</v>
      </c>
      <c r="B43" s="78" t="str">
        <f>'rekening schema'!B99</f>
        <v>onderhoud/reparaties</v>
      </c>
      <c r="C43" s="32"/>
      <c r="D43" s="17"/>
      <c r="E43" s="17"/>
      <c r="F43" s="52"/>
      <c r="G43" s="66">
        <f t="shared" si="16"/>
        <v>0</v>
      </c>
      <c r="H43" s="67" t="e">
        <f t="shared" si="17"/>
        <v>#DIV/0!</v>
      </c>
    </row>
    <row r="44" spans="1:8" x14ac:dyDescent="0.25">
      <c r="A44">
        <v>4403</v>
      </c>
      <c r="B44" s="78" t="str">
        <f>'rekening schema'!B100</f>
        <v>motorrijtuigenbelasting</v>
      </c>
      <c r="C44" s="32"/>
      <c r="D44" s="17"/>
      <c r="E44" s="17"/>
      <c r="F44" s="52"/>
      <c r="G44" s="66">
        <f t="shared" si="16"/>
        <v>0</v>
      </c>
      <c r="H44" s="67" t="e">
        <f t="shared" si="17"/>
        <v>#DIV/0!</v>
      </c>
    </row>
    <row r="45" spans="1:8" x14ac:dyDescent="0.25">
      <c r="A45">
        <v>4404</v>
      </c>
      <c r="B45" s="78" t="str">
        <f>'rekening schema'!B101</f>
        <v>auto verzekeringen</v>
      </c>
      <c r="C45" s="32"/>
      <c r="D45" s="17"/>
      <c r="E45" s="17"/>
      <c r="F45" s="52"/>
      <c r="G45" s="66">
        <f t="shared" si="16"/>
        <v>0</v>
      </c>
      <c r="H45" s="67" t="e">
        <f t="shared" si="17"/>
        <v>#DIV/0!</v>
      </c>
    </row>
    <row r="46" spans="1:8" x14ac:dyDescent="0.25">
      <c r="A46">
        <v>4405</v>
      </c>
      <c r="B46" s="78" t="str">
        <f>'rekening schema'!B102</f>
        <v>auto huur</v>
      </c>
      <c r="C46" s="32"/>
      <c r="D46" s="17"/>
      <c r="E46" s="17"/>
      <c r="F46" s="52"/>
      <c r="G46" s="66">
        <f t="shared" si="16"/>
        <v>0</v>
      </c>
      <c r="H46" s="67" t="e">
        <f t="shared" si="17"/>
        <v>#DIV/0!</v>
      </c>
    </row>
    <row r="47" spans="1:8" x14ac:dyDescent="0.25">
      <c r="A47">
        <v>4406</v>
      </c>
      <c r="B47" s="78" t="str">
        <f>'rekening schema'!B103</f>
        <v>kilometer vergoeding voor operationele handelingen</v>
      </c>
      <c r="C47" s="32"/>
      <c r="D47" s="17"/>
      <c r="E47" s="17"/>
      <c r="F47" s="52"/>
      <c r="G47" s="66">
        <f t="shared" si="16"/>
        <v>0</v>
      </c>
      <c r="H47" s="67" t="e">
        <f t="shared" si="17"/>
        <v>#DIV/0!</v>
      </c>
    </row>
    <row r="48" spans="1:8" ht="15.75" thickBot="1" x14ac:dyDescent="0.3">
      <c r="A48">
        <v>4499</v>
      </c>
      <c r="B48" s="78" t="str">
        <f>'rekening schema'!B104</f>
        <v>overige transport kosten</v>
      </c>
      <c r="C48" s="33"/>
      <c r="D48" s="16"/>
      <c r="E48" s="16"/>
      <c r="F48" s="53"/>
      <c r="G48" s="72">
        <f t="shared" si="16"/>
        <v>0</v>
      </c>
      <c r="H48" s="73" t="e">
        <f t="shared" si="17"/>
        <v>#DIV/0!</v>
      </c>
    </row>
    <row r="49" spans="1:8" ht="15.75" thickBot="1" x14ac:dyDescent="0.3">
      <c r="B49" s="79" t="s">
        <v>26</v>
      </c>
      <c r="C49" s="63">
        <f>SUM(C42:C48)</f>
        <v>0</v>
      </c>
      <c r="D49" s="64">
        <f t="shared" ref="D49:F49" si="18">SUM(D42:D48)</f>
        <v>0</v>
      </c>
      <c r="E49" s="64">
        <f t="shared" si="18"/>
        <v>0</v>
      </c>
      <c r="F49" s="65">
        <f t="shared" si="18"/>
        <v>0</v>
      </c>
      <c r="G49" s="64">
        <f t="shared" si="16"/>
        <v>0</v>
      </c>
      <c r="H49" s="74" t="e">
        <f t="shared" si="17"/>
        <v>#DIV/0!</v>
      </c>
    </row>
    <row r="50" spans="1:8" x14ac:dyDescent="0.25">
      <c r="B50" s="3"/>
      <c r="C50" s="33"/>
      <c r="D50" s="16"/>
      <c r="E50" s="16"/>
      <c r="F50" s="53"/>
      <c r="G50" s="60"/>
      <c r="H50" s="60"/>
    </row>
    <row r="51" spans="1:8" x14ac:dyDescent="0.25">
      <c r="B51" s="8" t="s">
        <v>27</v>
      </c>
      <c r="C51" s="32"/>
      <c r="D51" s="17"/>
      <c r="E51" s="17"/>
      <c r="F51" s="52"/>
      <c r="G51" s="9"/>
      <c r="H51" s="9"/>
    </row>
    <row r="52" spans="1:8" x14ac:dyDescent="0.25">
      <c r="A52">
        <v>4501</v>
      </c>
      <c r="B52" s="78" t="str">
        <f>'rekening schema'!B108</f>
        <v>Lief en Leed</v>
      </c>
      <c r="C52" s="32"/>
      <c r="D52" s="17"/>
      <c r="E52" s="17"/>
      <c r="F52" s="52"/>
      <c r="G52" s="66">
        <f t="shared" ref="G52:G57" si="19">-E52+F52</f>
        <v>0</v>
      </c>
      <c r="H52" s="67" t="e">
        <f t="shared" ref="H52:H57" si="20">G52/E52</f>
        <v>#DIV/0!</v>
      </c>
    </row>
    <row r="53" spans="1:8" x14ac:dyDescent="0.25">
      <c r="A53">
        <v>4502</v>
      </c>
      <c r="B53" s="78" t="str">
        <f>'rekening schema'!B109</f>
        <v>vrijwilligers events</v>
      </c>
      <c r="C53" s="32"/>
      <c r="D53" s="17"/>
      <c r="E53" s="17"/>
      <c r="F53" s="52"/>
      <c r="G53" s="66">
        <f t="shared" si="19"/>
        <v>0</v>
      </c>
      <c r="H53" s="67" t="e">
        <f t="shared" si="20"/>
        <v>#DIV/0!</v>
      </c>
    </row>
    <row r="54" spans="1:8" x14ac:dyDescent="0.25">
      <c r="A54">
        <v>4503</v>
      </c>
      <c r="B54" s="78" t="str">
        <f>'rekening schema'!B110</f>
        <v>vergoeding reiskosten woon - werk</v>
      </c>
      <c r="C54" s="32"/>
      <c r="D54" s="17"/>
      <c r="E54" s="17"/>
      <c r="F54" s="52"/>
      <c r="G54" s="66">
        <f t="shared" si="19"/>
        <v>0</v>
      </c>
      <c r="H54" s="67" t="e">
        <f t="shared" si="20"/>
        <v>#DIV/0!</v>
      </c>
    </row>
    <row r="55" spans="1:8" x14ac:dyDescent="0.25">
      <c r="A55">
        <v>4504</v>
      </c>
      <c r="B55" s="78" t="str">
        <f>'rekening schema'!B111</f>
        <v>kosten training en opleiding</v>
      </c>
      <c r="C55" s="32"/>
      <c r="D55" s="17"/>
      <c r="E55" s="17"/>
      <c r="F55" s="52"/>
      <c r="G55" s="66">
        <f t="shared" si="19"/>
        <v>0</v>
      </c>
      <c r="H55" s="67" t="e">
        <f t="shared" si="20"/>
        <v>#DIV/0!</v>
      </c>
    </row>
    <row r="56" spans="1:8" ht="15.75" thickBot="1" x14ac:dyDescent="0.3">
      <c r="A56">
        <v>4599</v>
      </c>
      <c r="B56" s="78" t="str">
        <f>'rekening schema'!B112</f>
        <v>overige kosten vrijwilligers</v>
      </c>
      <c r="C56" s="33"/>
      <c r="D56" s="16"/>
      <c r="E56" s="16"/>
      <c r="F56" s="53"/>
      <c r="G56" s="72">
        <f t="shared" si="19"/>
        <v>0</v>
      </c>
      <c r="H56" s="73" t="e">
        <f t="shared" si="20"/>
        <v>#DIV/0!</v>
      </c>
    </row>
    <row r="57" spans="1:8" ht="15.75" thickBot="1" x14ac:dyDescent="0.3">
      <c r="B57" s="79" t="s">
        <v>28</v>
      </c>
      <c r="C57" s="63">
        <f>SUM(C52:C56)</f>
        <v>0</v>
      </c>
      <c r="D57" s="64">
        <f t="shared" ref="D57:F57" si="21">SUM(D52:D56)</f>
        <v>0</v>
      </c>
      <c r="E57" s="64">
        <f t="shared" si="21"/>
        <v>0</v>
      </c>
      <c r="F57" s="65">
        <f t="shared" si="21"/>
        <v>0</v>
      </c>
      <c r="G57" s="64">
        <f t="shared" si="19"/>
        <v>0</v>
      </c>
      <c r="H57" s="74" t="e">
        <f t="shared" si="20"/>
        <v>#DIV/0!</v>
      </c>
    </row>
    <row r="58" spans="1:8" x14ac:dyDescent="0.25">
      <c r="B58" s="3"/>
      <c r="C58" s="33"/>
      <c r="D58" s="16"/>
      <c r="E58" s="16"/>
      <c r="F58" s="53"/>
      <c r="G58" s="60"/>
      <c r="H58" s="60"/>
    </row>
    <row r="59" spans="1:8" x14ac:dyDescent="0.25">
      <c r="B59" s="8" t="s">
        <v>31</v>
      </c>
      <c r="C59" s="32" t="s">
        <v>216</v>
      </c>
      <c r="D59" s="17"/>
      <c r="E59" s="17"/>
      <c r="F59" s="52"/>
      <c r="G59" s="9"/>
      <c r="H59" s="9"/>
    </row>
    <row r="60" spans="1:8" x14ac:dyDescent="0.25">
      <c r="A60">
        <v>4601</v>
      </c>
      <c r="B60" s="78" t="str">
        <f>'rekening schema'!B116</f>
        <v>afschrijving koel/vries</v>
      </c>
      <c r="C60" s="32"/>
      <c r="D60" s="17"/>
      <c r="E60" s="17"/>
      <c r="F60" s="52"/>
      <c r="G60" s="66">
        <f t="shared" ref="G60:G67" si="22">-E60+F60</f>
        <v>0</v>
      </c>
      <c r="H60" s="67" t="e">
        <f t="shared" ref="H60:H67" si="23">G60/E60</f>
        <v>#DIV/0!</v>
      </c>
    </row>
    <row r="61" spans="1:8" x14ac:dyDescent="0.25">
      <c r="A61">
        <v>4602</v>
      </c>
      <c r="B61" s="78" t="str">
        <f>'rekening schema'!B117</f>
        <v>afschrijving inventaris</v>
      </c>
      <c r="C61" s="32"/>
      <c r="D61" s="17"/>
      <c r="E61" s="17"/>
      <c r="F61" s="52"/>
      <c r="G61" s="66">
        <f t="shared" si="22"/>
        <v>0</v>
      </c>
      <c r="H61" s="67" t="e">
        <f t="shared" si="23"/>
        <v>#DIV/0!</v>
      </c>
    </row>
    <row r="62" spans="1:8" x14ac:dyDescent="0.25">
      <c r="A62">
        <v>4603</v>
      </c>
      <c r="B62" s="78" t="str">
        <f>'rekening schema'!B118</f>
        <v>afschrijving IT middelen</v>
      </c>
      <c r="C62" s="32"/>
      <c r="D62" s="17"/>
      <c r="E62" s="17"/>
      <c r="F62" s="52"/>
      <c r="G62" s="66">
        <f t="shared" si="22"/>
        <v>0</v>
      </c>
      <c r="H62" s="67" t="e">
        <f t="shared" si="23"/>
        <v>#DIV/0!</v>
      </c>
    </row>
    <row r="63" spans="1:8" x14ac:dyDescent="0.25">
      <c r="A63">
        <v>4604</v>
      </c>
      <c r="B63" s="78" t="str">
        <f>'rekening schema'!B119</f>
        <v>afschrijving transport middelen</v>
      </c>
      <c r="C63" s="32"/>
      <c r="D63" s="17"/>
      <c r="E63" s="17"/>
      <c r="F63" s="52"/>
      <c r="G63" s="66">
        <f t="shared" si="22"/>
        <v>0</v>
      </c>
      <c r="H63" s="67" t="e">
        <f t="shared" si="23"/>
        <v>#DIV/0!</v>
      </c>
    </row>
    <row r="64" spans="1:8" x14ac:dyDescent="0.25">
      <c r="A64">
        <v>4605</v>
      </c>
      <c r="B64" s="78" t="str">
        <f>'rekening schema'!B120</f>
        <v>afschrijving interne transport middelen</v>
      </c>
      <c r="C64" s="32"/>
      <c r="D64" s="17"/>
      <c r="E64" s="17"/>
      <c r="F64" s="52"/>
      <c r="G64" s="66">
        <f t="shared" si="22"/>
        <v>0</v>
      </c>
      <c r="H64" s="67" t="e">
        <f t="shared" si="23"/>
        <v>#DIV/0!</v>
      </c>
    </row>
    <row r="65" spans="1:8" x14ac:dyDescent="0.25">
      <c r="A65">
        <v>4606</v>
      </c>
      <c r="B65" s="78" t="str">
        <f>'rekening schema'!B121</f>
        <v>afschrijving investeringen aan pand</v>
      </c>
      <c r="C65" s="32"/>
      <c r="D65" s="17"/>
      <c r="E65" s="17"/>
      <c r="F65" s="52"/>
      <c r="G65" s="66">
        <f t="shared" si="22"/>
        <v>0</v>
      </c>
      <c r="H65" s="67" t="e">
        <f t="shared" si="23"/>
        <v>#DIV/0!</v>
      </c>
    </row>
    <row r="66" spans="1:8" ht="15.75" thickBot="1" x14ac:dyDescent="0.3">
      <c r="A66">
        <v>4699</v>
      </c>
      <c r="B66" s="78" t="str">
        <f>'rekening schema'!B122</f>
        <v>overige afschrijvingen</v>
      </c>
      <c r="C66" s="33"/>
      <c r="D66" s="16"/>
      <c r="E66" s="16"/>
      <c r="F66" s="53"/>
      <c r="G66" s="72">
        <f t="shared" si="22"/>
        <v>0</v>
      </c>
      <c r="H66" s="73" t="e">
        <f t="shared" si="23"/>
        <v>#DIV/0!</v>
      </c>
    </row>
    <row r="67" spans="1:8" ht="15.75" thickBot="1" x14ac:dyDescent="0.3">
      <c r="B67" s="79" t="s">
        <v>35</v>
      </c>
      <c r="C67" s="63">
        <f>SUM(C60:C66)</f>
        <v>0</v>
      </c>
      <c r="D67" s="64">
        <f t="shared" ref="D67:F67" si="24">SUM(D60:D66)</f>
        <v>0</v>
      </c>
      <c r="E67" s="64">
        <f t="shared" si="24"/>
        <v>0</v>
      </c>
      <c r="F67" s="65">
        <f t="shared" si="24"/>
        <v>0</v>
      </c>
      <c r="G67" s="64">
        <f t="shared" si="22"/>
        <v>0</v>
      </c>
      <c r="H67" s="74" t="e">
        <f t="shared" si="23"/>
        <v>#DIV/0!</v>
      </c>
    </row>
    <row r="68" spans="1:8" s="1" customFormat="1" x14ac:dyDescent="0.25">
      <c r="B68" s="40"/>
      <c r="C68" s="35"/>
      <c r="D68" s="19"/>
      <c r="E68" s="19"/>
      <c r="F68" s="55"/>
      <c r="G68" s="62"/>
      <c r="H68" s="62"/>
    </row>
    <row r="69" spans="1:8" s="10" customFormat="1" x14ac:dyDescent="0.25">
      <c r="B69" s="41" t="s">
        <v>39</v>
      </c>
      <c r="C69" s="36"/>
      <c r="D69" s="21"/>
      <c r="E69" s="21"/>
      <c r="F69" s="56"/>
      <c r="G69" s="39"/>
      <c r="H69" s="39"/>
    </row>
    <row r="70" spans="1:8" s="10" customFormat="1" x14ac:dyDescent="0.25">
      <c r="A70" s="10">
        <v>4701</v>
      </c>
      <c r="B70" s="81" t="str">
        <f>'rekening schema'!B126</f>
        <v>evenements kosten</v>
      </c>
      <c r="C70" s="36"/>
      <c r="D70" s="21"/>
      <c r="E70" s="21"/>
      <c r="F70" s="56"/>
      <c r="G70" s="66">
        <f t="shared" ref="G70:G74" si="25">-E70+F70</f>
        <v>0</v>
      </c>
      <c r="H70" s="67" t="e">
        <f t="shared" ref="H70:H74" si="26">G70/E70</f>
        <v>#DIV/0!</v>
      </c>
    </row>
    <row r="71" spans="1:8" s="10" customFormat="1" x14ac:dyDescent="0.25">
      <c r="A71" s="10">
        <v>4702</v>
      </c>
      <c r="B71" s="81" t="str">
        <f>'rekening schema'!B127</f>
        <v>kosten payment providers</v>
      </c>
      <c r="C71" s="36"/>
      <c r="D71" s="21"/>
      <c r="E71" s="21"/>
      <c r="F71" s="56"/>
      <c r="G71" s="66">
        <f t="shared" si="25"/>
        <v>0</v>
      </c>
      <c r="H71" s="67" t="e">
        <f t="shared" si="26"/>
        <v>#DIV/0!</v>
      </c>
    </row>
    <row r="72" spans="1:8" s="10" customFormat="1" x14ac:dyDescent="0.25">
      <c r="A72" s="10">
        <v>4703</v>
      </c>
      <c r="B72" s="81" t="str">
        <f>'rekening schema'!B128</f>
        <v>incasso kosten bank</v>
      </c>
      <c r="C72" s="36"/>
      <c r="D72" s="21"/>
      <c r="E72" s="21"/>
      <c r="F72" s="56"/>
      <c r="G72" s="66">
        <f t="shared" si="25"/>
        <v>0</v>
      </c>
      <c r="H72" s="67" t="e">
        <f t="shared" si="26"/>
        <v>#DIV/0!</v>
      </c>
    </row>
    <row r="73" spans="1:8" s="10" customFormat="1" ht="15.75" thickBot="1" x14ac:dyDescent="0.3">
      <c r="A73" s="10">
        <v>4799</v>
      </c>
      <c r="B73" s="81" t="str">
        <f>'rekening schema'!B129</f>
        <v>overige kosten fondsenwerving</v>
      </c>
      <c r="C73" s="37"/>
      <c r="D73" s="20"/>
      <c r="E73" s="20"/>
      <c r="F73" s="57"/>
      <c r="G73" s="72">
        <f t="shared" si="25"/>
        <v>0</v>
      </c>
      <c r="H73" s="73" t="e">
        <f t="shared" si="26"/>
        <v>#DIV/0!</v>
      </c>
    </row>
    <row r="74" spans="1:8" s="10" customFormat="1" ht="15.75" thickBot="1" x14ac:dyDescent="0.3">
      <c r="B74" s="79" t="s">
        <v>42</v>
      </c>
      <c r="C74" s="63">
        <f>SUM(C70:C73)</f>
        <v>0</v>
      </c>
      <c r="D74" s="64">
        <f t="shared" ref="D74:F74" si="27">SUM(D70:D73)</f>
        <v>0</v>
      </c>
      <c r="E74" s="64">
        <f t="shared" si="27"/>
        <v>0</v>
      </c>
      <c r="F74" s="65">
        <f t="shared" si="27"/>
        <v>0</v>
      </c>
      <c r="G74" s="64">
        <f t="shared" si="25"/>
        <v>0</v>
      </c>
      <c r="H74" s="74" t="e">
        <f t="shared" si="26"/>
        <v>#DIV/0!</v>
      </c>
    </row>
    <row r="75" spans="1:8" s="10" customFormat="1" x14ac:dyDescent="0.25">
      <c r="B75" s="38"/>
      <c r="C75" s="37"/>
      <c r="D75" s="20"/>
      <c r="E75" s="20"/>
      <c r="F75" s="57"/>
      <c r="G75" s="61"/>
      <c r="H75" s="61"/>
    </row>
    <row r="76" spans="1:8" x14ac:dyDescent="0.25">
      <c r="B76" s="8" t="s">
        <v>36</v>
      </c>
      <c r="C76" s="32"/>
      <c r="D76" s="17"/>
      <c r="E76" s="17"/>
      <c r="F76" s="52"/>
      <c r="G76" s="9"/>
      <c r="H76" s="9"/>
    </row>
    <row r="77" spans="1:8" x14ac:dyDescent="0.25">
      <c r="A77">
        <v>4801</v>
      </c>
      <c r="B77" s="78" t="str">
        <f>'rekening schema'!B133</f>
        <v>kosten boekhoudpakket</v>
      </c>
      <c r="C77" s="32"/>
      <c r="D77" s="17"/>
      <c r="E77" s="17"/>
      <c r="F77" s="52"/>
      <c r="G77" s="66">
        <f t="shared" ref="G77:G85" si="28">-E77+F77</f>
        <v>0</v>
      </c>
      <c r="H77" s="67" t="e">
        <f t="shared" ref="H77:H85" si="29">G77/E77</f>
        <v>#DIV/0!</v>
      </c>
    </row>
    <row r="78" spans="1:8" x14ac:dyDescent="0.25">
      <c r="A78">
        <v>4802</v>
      </c>
      <c r="B78" s="78" t="str">
        <f>'rekening schema'!B134</f>
        <v>kosten andere software</v>
      </c>
      <c r="C78" s="32"/>
      <c r="D78" s="17"/>
      <c r="E78" s="17"/>
      <c r="F78" s="52"/>
      <c r="G78" s="66">
        <f t="shared" si="28"/>
        <v>0</v>
      </c>
      <c r="H78" s="67" t="e">
        <f t="shared" si="29"/>
        <v>#DIV/0!</v>
      </c>
    </row>
    <row r="79" spans="1:8" x14ac:dyDescent="0.25">
      <c r="A79">
        <v>4803</v>
      </c>
      <c r="B79" s="78" t="str">
        <f>'rekening schema'!B135</f>
        <v>kantoorbenodigdheden</v>
      </c>
      <c r="C79" s="32"/>
      <c r="D79" s="17"/>
      <c r="E79" s="17"/>
      <c r="F79" s="52"/>
      <c r="G79" s="66">
        <f t="shared" si="28"/>
        <v>0</v>
      </c>
      <c r="H79" s="67" t="e">
        <f t="shared" si="29"/>
        <v>#DIV/0!</v>
      </c>
    </row>
    <row r="80" spans="1:8" x14ac:dyDescent="0.25">
      <c r="A80">
        <v>4804</v>
      </c>
      <c r="B80" s="78" t="str">
        <f>'rekening schema'!B136</f>
        <v>kosten telefoon &amp; Internet</v>
      </c>
      <c r="C80" s="32"/>
      <c r="D80" s="17"/>
      <c r="E80" s="17"/>
      <c r="F80" s="52"/>
      <c r="G80" s="66">
        <f t="shared" si="28"/>
        <v>0</v>
      </c>
      <c r="H80" s="67" t="e">
        <f t="shared" si="29"/>
        <v>#DIV/0!</v>
      </c>
    </row>
    <row r="81" spans="1:8" x14ac:dyDescent="0.25">
      <c r="A81">
        <v>4805</v>
      </c>
      <c r="B81" s="78" t="str">
        <f>'rekening schema'!B137</f>
        <v>kosten accountant</v>
      </c>
      <c r="C81" s="32"/>
      <c r="D81" s="17"/>
      <c r="E81" s="17"/>
      <c r="F81" s="52"/>
      <c r="G81" s="66">
        <f t="shared" si="28"/>
        <v>0</v>
      </c>
      <c r="H81" s="67" t="e">
        <f t="shared" si="29"/>
        <v>#DIV/0!</v>
      </c>
    </row>
    <row r="82" spans="1:8" x14ac:dyDescent="0.25">
      <c r="A82">
        <v>4806</v>
      </c>
      <c r="B82" s="78" t="str">
        <f>'rekening schema'!B138</f>
        <v>kosten kascommissie</v>
      </c>
      <c r="C82" s="32"/>
      <c r="D82" s="17"/>
      <c r="E82" s="17"/>
      <c r="F82" s="52"/>
      <c r="G82" s="66">
        <f t="shared" si="28"/>
        <v>0</v>
      </c>
      <c r="H82" s="67" t="e">
        <f t="shared" si="29"/>
        <v>#DIV/0!</v>
      </c>
    </row>
    <row r="83" spans="1:8" x14ac:dyDescent="0.25">
      <c r="A83">
        <v>4807</v>
      </c>
      <c r="B83" s="78" t="str">
        <f>'rekening schema'!B139</f>
        <v>contributies &amp; abonnementen</v>
      </c>
      <c r="C83" s="32"/>
      <c r="D83" s="17"/>
      <c r="E83" s="17"/>
      <c r="F83" s="17"/>
      <c r="G83" s="66">
        <f t="shared" ref="G83" si="30">-E83+F83</f>
        <v>0</v>
      </c>
      <c r="H83" s="67" t="e">
        <f t="shared" ref="H83" si="31">G83/E83</f>
        <v>#DIV/0!</v>
      </c>
    </row>
    <row r="84" spans="1:8" ht="15.75" thickBot="1" x14ac:dyDescent="0.3">
      <c r="A84">
        <v>4899</v>
      </c>
      <c r="B84" s="78" t="str">
        <f>'rekening schema'!B140</f>
        <v>overige kosten beheer en administratie</v>
      </c>
      <c r="C84" s="33"/>
      <c r="D84" s="16"/>
      <c r="E84" s="16"/>
      <c r="F84" s="53"/>
      <c r="G84" s="72">
        <f t="shared" si="28"/>
        <v>0</v>
      </c>
      <c r="H84" s="73" t="e">
        <f t="shared" si="29"/>
        <v>#DIV/0!</v>
      </c>
    </row>
    <row r="85" spans="1:8" ht="15.75" thickBot="1" x14ac:dyDescent="0.3">
      <c r="B85" s="79" t="s">
        <v>38</v>
      </c>
      <c r="C85" s="63">
        <f>SUM(C76:C84)</f>
        <v>0</v>
      </c>
      <c r="D85" s="64">
        <f t="shared" ref="D85:F85" si="32">SUM(D76:D84)</f>
        <v>0</v>
      </c>
      <c r="E85" s="64">
        <f t="shared" si="32"/>
        <v>0</v>
      </c>
      <c r="F85" s="65">
        <f t="shared" si="32"/>
        <v>0</v>
      </c>
      <c r="G85" s="64">
        <f t="shared" si="28"/>
        <v>0</v>
      </c>
      <c r="H85" s="74" t="e">
        <f t="shared" si="29"/>
        <v>#DIV/0!</v>
      </c>
    </row>
    <row r="86" spans="1:8" x14ac:dyDescent="0.25">
      <c r="B86" s="3"/>
      <c r="C86" s="33"/>
      <c r="D86" s="16"/>
      <c r="E86" s="16"/>
      <c r="F86" s="53"/>
      <c r="G86" s="60"/>
      <c r="H86" s="60"/>
    </row>
    <row r="87" spans="1:8" x14ac:dyDescent="0.25">
      <c r="B87" s="8" t="s">
        <v>43</v>
      </c>
      <c r="C87" s="32"/>
      <c r="D87" s="17"/>
      <c r="E87" s="17"/>
      <c r="F87" s="52"/>
      <c r="G87" s="9"/>
      <c r="H87" s="9"/>
    </row>
    <row r="88" spans="1:8" x14ac:dyDescent="0.25">
      <c r="A88">
        <v>4901</v>
      </c>
      <c r="B88" s="78" t="str">
        <f>'rekening schema'!B144</f>
        <v>betaalde rente</v>
      </c>
      <c r="C88" s="32" t="s">
        <v>100</v>
      </c>
      <c r="D88" s="17"/>
      <c r="E88" s="17"/>
      <c r="F88" s="52"/>
      <c r="G88" s="66">
        <f t="shared" ref="G88:G90" si="33">-E88+F88</f>
        <v>0</v>
      </c>
      <c r="H88" s="67" t="e">
        <f t="shared" ref="H88:H90" si="34">G88/E88</f>
        <v>#DIV/0!</v>
      </c>
    </row>
    <row r="89" spans="1:8" ht="15.75" thickBot="1" x14ac:dyDescent="0.3">
      <c r="A89">
        <v>4902</v>
      </c>
      <c r="B89" s="78" t="str">
        <f>'rekening schema'!B145</f>
        <v>bank kosten</v>
      </c>
      <c r="C89" s="33"/>
      <c r="D89" s="16"/>
      <c r="E89" s="16"/>
      <c r="F89" s="53"/>
      <c r="G89" s="72">
        <f t="shared" si="33"/>
        <v>0</v>
      </c>
      <c r="H89" s="73" t="e">
        <f t="shared" si="34"/>
        <v>#DIV/0!</v>
      </c>
    </row>
    <row r="90" spans="1:8" ht="15.75" thickBot="1" x14ac:dyDescent="0.3">
      <c r="B90" s="79" t="s">
        <v>45</v>
      </c>
      <c r="C90" s="68">
        <f>SUM(C88:C89)</f>
        <v>0</v>
      </c>
      <c r="D90" s="69">
        <f t="shared" ref="D90:F90" si="35">SUM(D88:D89)</f>
        <v>0</v>
      </c>
      <c r="E90" s="69">
        <f t="shared" si="35"/>
        <v>0</v>
      </c>
      <c r="F90" s="70">
        <f t="shared" si="35"/>
        <v>0</v>
      </c>
      <c r="G90" s="64">
        <f t="shared" si="33"/>
        <v>0</v>
      </c>
      <c r="H90" s="74" t="e">
        <f t="shared" si="34"/>
        <v>#DIV/0!</v>
      </c>
    </row>
    <row r="91" spans="1:8" ht="15.75" thickBot="1" x14ac:dyDescent="0.3">
      <c r="B91" s="3"/>
      <c r="C91" s="33"/>
      <c r="D91" s="16"/>
      <c r="E91" s="16"/>
      <c r="F91" s="53"/>
      <c r="G91" s="60"/>
      <c r="H91" s="60"/>
    </row>
    <row r="92" spans="1:8" ht="15.75" thickBot="1" x14ac:dyDescent="0.3">
      <c r="B92" s="79" t="s">
        <v>46</v>
      </c>
      <c r="C92" s="63">
        <f>C10+C19+C31+C37+C39+C49+C57+C67+C74+C85+C90</f>
        <v>0</v>
      </c>
      <c r="D92" s="64">
        <f t="shared" ref="D92:F92" si="36">D10+D19+D31+D37+D39+D49+D57+D67+D74+D85+D90</f>
        <v>0</v>
      </c>
      <c r="E92" s="64">
        <f t="shared" si="36"/>
        <v>0</v>
      </c>
      <c r="F92" s="65">
        <f t="shared" si="36"/>
        <v>0</v>
      </c>
      <c r="G92" s="75">
        <f t="shared" ref="G92" si="37">-E92+F92</f>
        <v>0</v>
      </c>
      <c r="H92" s="76" t="e">
        <f t="shared" ref="H92" si="38">G92/E92</f>
        <v>#DIV/0!</v>
      </c>
    </row>
    <row r="93" spans="1:8" ht="15.75" thickBot="1" x14ac:dyDescent="0.3">
      <c r="B93" s="3"/>
      <c r="G93" s="59"/>
      <c r="H93" s="59"/>
    </row>
    <row r="94" spans="1:8" ht="15.75" thickBot="1" x14ac:dyDescent="0.3">
      <c r="B94" s="79" t="s">
        <v>96</v>
      </c>
      <c r="C94" s="63" t="str">
        <f>IF(C92&gt;Baten!C27,-C92+Baten!C27,"N.V.T.")</f>
        <v>N.V.T.</v>
      </c>
      <c r="D94" s="64" t="str">
        <f>IF(D92&gt;Baten!D27,-D92+Baten!D27,"N.V.T.")</f>
        <v>N.V.T.</v>
      </c>
      <c r="E94" s="64" t="str">
        <f>IF(E92&gt;Baten!E27,-E92+Baten!E27,"N.V.T.")</f>
        <v>N.V.T.</v>
      </c>
      <c r="F94" s="65" t="str">
        <f>IF(F92&gt;Baten!F27,-F92+Baten!F27,"N.V.T.")</f>
        <v>N.V.T.</v>
      </c>
      <c r="G94" s="7"/>
      <c r="H94" s="7"/>
    </row>
    <row r="95" spans="1:8" ht="15.75" thickBot="1" x14ac:dyDescent="0.3"/>
    <row r="96" spans="1:8" x14ac:dyDescent="0.25">
      <c r="B96" s="84" t="s">
        <v>97</v>
      </c>
      <c r="C96" s="83">
        <f>C92-C97-C98</f>
        <v>0</v>
      </c>
      <c r="D96" s="83">
        <f t="shared" ref="D96:F96" si="39">D92-D97-D98</f>
        <v>0</v>
      </c>
      <c r="E96" s="83">
        <f t="shared" si="39"/>
        <v>0</v>
      </c>
      <c r="F96" s="83">
        <f t="shared" si="39"/>
        <v>0</v>
      </c>
    </row>
    <row r="97" spans="2:6" x14ac:dyDescent="0.25">
      <c r="B97" s="85" t="s">
        <v>98</v>
      </c>
      <c r="C97" s="77">
        <f>C90+C85</f>
        <v>0</v>
      </c>
      <c r="D97" s="77">
        <f t="shared" ref="D97:F97" si="40">D90+D85</f>
        <v>0</v>
      </c>
      <c r="E97" s="77">
        <f t="shared" si="40"/>
        <v>0</v>
      </c>
      <c r="F97" s="77">
        <f t="shared" si="40"/>
        <v>0</v>
      </c>
    </row>
    <row r="98" spans="2:6" ht="15.75" thickBot="1" x14ac:dyDescent="0.3">
      <c r="B98" s="86" t="s">
        <v>99</v>
      </c>
      <c r="C98" s="82">
        <f>C74</f>
        <v>0</v>
      </c>
      <c r="D98" s="82">
        <f t="shared" ref="D98:F98" si="41">D74</f>
        <v>0</v>
      </c>
      <c r="E98" s="82">
        <f t="shared" si="41"/>
        <v>0</v>
      </c>
      <c r="F98" s="82">
        <f t="shared" si="41"/>
        <v>0</v>
      </c>
    </row>
  </sheetData>
  <mergeCells count="2">
    <mergeCell ref="C1:D1"/>
    <mergeCell ref="E1:H1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I1" sqref="I1"/>
    </sheetView>
  </sheetViews>
  <sheetFormatPr defaultRowHeight="15" x14ac:dyDescent="0.25"/>
  <cols>
    <col min="2" max="2" width="29.140625" customWidth="1"/>
    <col min="3" max="6" width="13.28515625" customWidth="1"/>
    <col min="9" max="9" width="40.5703125" customWidth="1"/>
    <col min="10" max="13" width="13.28515625" customWidth="1"/>
  </cols>
  <sheetData>
    <row r="1" spans="1:13" ht="15.75" thickBot="1" x14ac:dyDescent="0.3">
      <c r="B1" s="88" t="s">
        <v>47</v>
      </c>
      <c r="C1" s="92" t="s">
        <v>5</v>
      </c>
      <c r="D1" s="93"/>
      <c r="E1" s="92" t="s">
        <v>6</v>
      </c>
      <c r="F1" s="93"/>
      <c r="I1" s="88" t="s">
        <v>63</v>
      </c>
      <c r="J1" s="92" t="s">
        <v>5</v>
      </c>
      <c r="K1" s="93"/>
      <c r="L1" s="92" t="s">
        <v>6</v>
      </c>
      <c r="M1" s="93"/>
    </row>
    <row r="2" spans="1:13" ht="15.75" thickBot="1" x14ac:dyDescent="0.3">
      <c r="C2" s="46" t="s">
        <v>7</v>
      </c>
      <c r="D2" s="46" t="s">
        <v>8</v>
      </c>
      <c r="E2" s="46" t="s">
        <v>7</v>
      </c>
      <c r="F2" s="46" t="s">
        <v>8</v>
      </c>
      <c r="J2" s="46" t="s">
        <v>7</v>
      </c>
      <c r="K2" s="46" t="s">
        <v>8</v>
      </c>
      <c r="L2" s="46" t="s">
        <v>7</v>
      </c>
      <c r="M2" s="46" t="s">
        <v>8</v>
      </c>
    </row>
    <row r="3" spans="1:13" x14ac:dyDescent="0.25">
      <c r="B3" s="2"/>
      <c r="C3" s="22"/>
      <c r="D3" s="22"/>
      <c r="E3" s="22"/>
      <c r="F3" s="22"/>
      <c r="I3" s="2"/>
      <c r="J3" s="22"/>
      <c r="K3" s="22"/>
      <c r="L3" s="22"/>
      <c r="M3" s="22"/>
    </row>
    <row r="4" spans="1:13" x14ac:dyDescent="0.25">
      <c r="B4" s="8" t="s">
        <v>55</v>
      </c>
      <c r="C4" s="23"/>
      <c r="D4" s="23" t="s">
        <v>100</v>
      </c>
      <c r="E4" s="23"/>
      <c r="F4" s="23"/>
      <c r="I4" s="8" t="s">
        <v>64</v>
      </c>
      <c r="J4" s="23"/>
      <c r="K4" s="23"/>
      <c r="L4" s="23"/>
      <c r="M4" s="23"/>
    </row>
    <row r="5" spans="1:13" x14ac:dyDescent="0.25">
      <c r="A5">
        <v>10</v>
      </c>
      <c r="B5" s="9" t="s">
        <v>48</v>
      </c>
      <c r="C5" s="23"/>
      <c r="D5" s="23" t="s">
        <v>100</v>
      </c>
      <c r="E5" s="23"/>
      <c r="F5" s="23"/>
      <c r="H5">
        <v>301</v>
      </c>
      <c r="I5" s="9" t="s">
        <v>65</v>
      </c>
      <c r="J5" s="23"/>
      <c r="K5" s="23"/>
      <c r="L5" s="23"/>
      <c r="M5" s="23"/>
    </row>
    <row r="6" spans="1:13" x14ac:dyDescent="0.25">
      <c r="A6">
        <v>15</v>
      </c>
      <c r="B6" s="9" t="s">
        <v>49</v>
      </c>
      <c r="C6" s="23"/>
      <c r="D6" s="23" t="s">
        <v>100</v>
      </c>
      <c r="E6" s="23"/>
      <c r="F6" s="23"/>
      <c r="H6" t="s">
        <v>107</v>
      </c>
      <c r="I6" s="9" t="s">
        <v>66</v>
      </c>
      <c r="J6" s="23"/>
      <c r="K6" s="28">
        <f>'mutaties BF en BR'!B11</f>
        <v>0</v>
      </c>
      <c r="L6" s="23"/>
      <c r="M6" s="28">
        <f>'mutaties BF en BR'!E11</f>
        <v>0</v>
      </c>
    </row>
    <row r="7" spans="1:13" x14ac:dyDescent="0.25">
      <c r="A7">
        <v>20</v>
      </c>
      <c r="B7" s="9" t="s">
        <v>50</v>
      </c>
      <c r="C7" s="23"/>
      <c r="D7" s="23"/>
      <c r="E7" s="23"/>
      <c r="F7" s="23"/>
      <c r="H7" t="s">
        <v>108</v>
      </c>
      <c r="I7" s="9" t="s">
        <v>67</v>
      </c>
      <c r="J7" s="23"/>
      <c r="K7" s="28">
        <f>'mutaties BF en BR'!B23</f>
        <v>0</v>
      </c>
      <c r="L7" s="23"/>
      <c r="M7" s="28">
        <f>'mutaties BF en BR'!E23</f>
        <v>0</v>
      </c>
    </row>
    <row r="8" spans="1:13" x14ac:dyDescent="0.25">
      <c r="A8">
        <v>25</v>
      </c>
      <c r="B8" s="9" t="s">
        <v>51</v>
      </c>
      <c r="C8" s="23"/>
      <c r="D8" s="23"/>
      <c r="E8" s="23"/>
      <c r="F8" s="23"/>
      <c r="H8">
        <v>302</v>
      </c>
      <c r="I8" s="9" t="s">
        <v>2</v>
      </c>
      <c r="J8" s="23"/>
      <c r="K8" s="23"/>
      <c r="L8" s="23"/>
      <c r="M8" s="23"/>
    </row>
    <row r="9" spans="1:13" ht="15.75" thickBot="1" x14ac:dyDescent="0.3">
      <c r="A9">
        <v>30</v>
      </c>
      <c r="B9" s="9" t="s">
        <v>52</v>
      </c>
      <c r="C9" s="23"/>
      <c r="D9" s="23"/>
      <c r="E9" s="23"/>
      <c r="F9" s="23"/>
      <c r="H9">
        <v>303</v>
      </c>
      <c r="I9" s="3" t="s">
        <v>68</v>
      </c>
      <c r="J9" s="24"/>
      <c r="K9" s="24"/>
      <c r="L9" s="24"/>
      <c r="M9" s="24"/>
    </row>
    <row r="10" spans="1:13" ht="15.75" thickBot="1" x14ac:dyDescent="0.3">
      <c r="A10">
        <v>50</v>
      </c>
      <c r="B10" s="9" t="s">
        <v>53</v>
      </c>
      <c r="C10" s="23"/>
      <c r="D10" s="23"/>
      <c r="E10" s="23"/>
      <c r="F10" s="23"/>
      <c r="I10" s="6" t="s">
        <v>69</v>
      </c>
      <c r="J10" s="29">
        <f>SUM(J5:J9)</f>
        <v>0</v>
      </c>
      <c r="K10" s="29">
        <f t="shared" ref="K10:M10" si="0">SUM(K5:K9)</f>
        <v>0</v>
      </c>
      <c r="L10" s="29">
        <f t="shared" si="0"/>
        <v>0</v>
      </c>
      <c r="M10" s="29">
        <f t="shared" si="0"/>
        <v>0</v>
      </c>
    </row>
    <row r="11" spans="1:13" ht="15.75" thickBot="1" x14ac:dyDescent="0.3">
      <c r="A11">
        <v>60</v>
      </c>
      <c r="B11" s="3" t="s">
        <v>54</v>
      </c>
      <c r="C11" s="24"/>
      <c r="D11" s="24"/>
      <c r="E11" s="24"/>
      <c r="F11" s="24"/>
      <c r="I11" s="3"/>
      <c r="J11" s="24"/>
      <c r="K11" s="24"/>
      <c r="L11" s="24"/>
      <c r="M11" s="24"/>
    </row>
    <row r="12" spans="1:13" ht="15.75" thickBot="1" x14ac:dyDescent="0.3">
      <c r="B12" s="6" t="s">
        <v>56</v>
      </c>
      <c r="C12" s="29">
        <f>SUM(C5:C11)</f>
        <v>0</v>
      </c>
      <c r="D12" s="29">
        <f t="shared" ref="D12:F12" si="1">SUM(D5:D11)</f>
        <v>0</v>
      </c>
      <c r="E12" s="29">
        <f t="shared" si="1"/>
        <v>0</v>
      </c>
      <c r="F12" s="29">
        <f t="shared" si="1"/>
        <v>0</v>
      </c>
      <c r="H12">
        <v>700</v>
      </c>
      <c r="I12" s="6" t="s">
        <v>70</v>
      </c>
      <c r="J12" s="25">
        <v>0</v>
      </c>
      <c r="K12" s="25">
        <v>0</v>
      </c>
      <c r="L12" s="25">
        <v>0</v>
      </c>
      <c r="M12" s="25">
        <v>0</v>
      </c>
    </row>
    <row r="13" spans="1:13" ht="15.75" thickBot="1" x14ac:dyDescent="0.3">
      <c r="B13" s="3"/>
      <c r="C13" s="24"/>
      <c r="D13" s="24"/>
      <c r="E13" s="24"/>
      <c r="F13" s="24"/>
      <c r="I13" s="3"/>
      <c r="J13" s="24"/>
      <c r="K13" s="24"/>
      <c r="L13" s="24"/>
      <c r="M13" s="24"/>
    </row>
    <row r="14" spans="1:13" ht="15.75" thickBot="1" x14ac:dyDescent="0.3">
      <c r="B14" s="8" t="s">
        <v>57</v>
      </c>
      <c r="C14" s="23"/>
      <c r="D14" s="23"/>
      <c r="E14" s="23"/>
      <c r="F14" s="23"/>
      <c r="H14">
        <v>800</v>
      </c>
      <c r="I14" s="13" t="s">
        <v>71</v>
      </c>
      <c r="J14" s="25">
        <v>0</v>
      </c>
      <c r="K14" s="25">
        <v>0</v>
      </c>
      <c r="L14" s="25">
        <v>0</v>
      </c>
      <c r="M14" s="25">
        <v>0</v>
      </c>
    </row>
    <row r="15" spans="1:13" x14ac:dyDescent="0.25">
      <c r="A15">
        <v>201</v>
      </c>
      <c r="B15" s="9" t="s">
        <v>58</v>
      </c>
      <c r="C15" s="23"/>
      <c r="D15" s="23"/>
      <c r="E15" s="23"/>
      <c r="F15" s="23"/>
      <c r="I15" s="3"/>
      <c r="J15" s="24"/>
      <c r="K15" s="24"/>
      <c r="L15" s="24"/>
      <c r="M15" s="24"/>
    </row>
    <row r="16" spans="1:13" x14ac:dyDescent="0.25">
      <c r="A16" t="s">
        <v>207</v>
      </c>
      <c r="B16" s="9" t="s">
        <v>59</v>
      </c>
      <c r="C16" s="23"/>
      <c r="D16" s="23"/>
      <c r="E16" s="23"/>
      <c r="F16" s="23"/>
      <c r="I16" s="8" t="s">
        <v>72</v>
      </c>
      <c r="J16" s="23"/>
      <c r="K16" s="23"/>
      <c r="L16" s="23"/>
      <c r="M16" s="23"/>
    </row>
    <row r="17" spans="1:13" x14ac:dyDescent="0.25">
      <c r="A17" t="s">
        <v>208</v>
      </c>
      <c r="B17" s="12" t="s">
        <v>77</v>
      </c>
      <c r="C17" s="23"/>
      <c r="D17" s="23"/>
      <c r="E17" s="23"/>
      <c r="F17" s="23"/>
      <c r="H17">
        <v>901</v>
      </c>
      <c r="I17" s="9" t="s">
        <v>73</v>
      </c>
      <c r="J17" s="23"/>
      <c r="K17" s="23"/>
      <c r="L17" s="23"/>
      <c r="M17" s="23"/>
    </row>
    <row r="18" spans="1:13" ht="15.75" thickBot="1" x14ac:dyDescent="0.3">
      <c r="A18" t="s">
        <v>109</v>
      </c>
      <c r="B18" s="3" t="s">
        <v>60</v>
      </c>
      <c r="C18" s="24"/>
      <c r="D18" s="24"/>
      <c r="E18" s="24"/>
      <c r="F18" s="24"/>
      <c r="H18">
        <v>902</v>
      </c>
      <c r="I18" s="9" t="s">
        <v>74</v>
      </c>
      <c r="J18" s="23"/>
      <c r="K18" s="23"/>
      <c r="L18" s="23"/>
      <c r="M18" s="23"/>
    </row>
    <row r="19" spans="1:13" ht="15.75" thickBot="1" x14ac:dyDescent="0.3">
      <c r="B19" s="6" t="s">
        <v>61</v>
      </c>
      <c r="C19" s="29">
        <f>-SUM(C15:C18)</f>
        <v>0</v>
      </c>
      <c r="D19" s="29">
        <f t="shared" ref="D19:F19" si="2">-SUM(D15:D18)</f>
        <v>0</v>
      </c>
      <c r="E19" s="29">
        <f t="shared" si="2"/>
        <v>0</v>
      </c>
      <c r="F19" s="29">
        <f t="shared" si="2"/>
        <v>0</v>
      </c>
      <c r="H19">
        <v>950</v>
      </c>
      <c r="I19" s="9" t="s">
        <v>75</v>
      </c>
      <c r="J19" s="23"/>
      <c r="K19" s="23"/>
      <c r="L19" s="23"/>
      <c r="M19" s="23"/>
    </row>
    <row r="20" spans="1:13" ht="15.75" thickBot="1" x14ac:dyDescent="0.3">
      <c r="B20" s="3"/>
      <c r="C20" s="24"/>
      <c r="D20" s="24"/>
      <c r="E20" s="24"/>
      <c r="F20" s="24"/>
      <c r="H20" t="s">
        <v>209</v>
      </c>
      <c r="I20" s="11" t="s">
        <v>76</v>
      </c>
      <c r="J20" s="24"/>
      <c r="K20" s="24"/>
      <c r="L20" s="24"/>
      <c r="M20" s="24"/>
    </row>
    <row r="21" spans="1:13" ht="15.75" thickBot="1" x14ac:dyDescent="0.3">
      <c r="B21" s="3"/>
      <c r="C21" s="24"/>
      <c r="D21" s="24"/>
      <c r="E21" s="24"/>
      <c r="F21" s="24"/>
      <c r="I21" s="6" t="s">
        <v>78</v>
      </c>
      <c r="J21" s="29">
        <f>SUM(J17:J20)</f>
        <v>0</v>
      </c>
      <c r="K21" s="29">
        <f t="shared" ref="K21:M21" si="3">SUM(K17:K20)</f>
        <v>0</v>
      </c>
      <c r="L21" s="29">
        <f t="shared" si="3"/>
        <v>0</v>
      </c>
      <c r="M21" s="29">
        <f t="shared" si="3"/>
        <v>0</v>
      </c>
    </row>
    <row r="22" spans="1:13" ht="15.75" thickBot="1" x14ac:dyDescent="0.3">
      <c r="B22" s="3"/>
      <c r="C22" s="24"/>
      <c r="D22" s="24"/>
      <c r="E22" s="24"/>
      <c r="F22" s="24"/>
      <c r="I22" s="3"/>
      <c r="J22" s="24"/>
      <c r="K22" s="24"/>
      <c r="L22" s="24"/>
      <c r="M22" s="24"/>
    </row>
    <row r="23" spans="1:13" ht="15.75" thickBot="1" x14ac:dyDescent="0.3">
      <c r="B23" s="6" t="s">
        <v>62</v>
      </c>
      <c r="C23" s="29">
        <f>C12+C19</f>
        <v>0</v>
      </c>
      <c r="D23" s="29">
        <f t="shared" ref="D23:F23" si="4">D12+D19</f>
        <v>0</v>
      </c>
      <c r="E23" s="29">
        <f t="shared" si="4"/>
        <v>0</v>
      </c>
      <c r="F23" s="29">
        <f t="shared" si="4"/>
        <v>0</v>
      </c>
      <c r="I23" s="6" t="s">
        <v>79</v>
      </c>
      <c r="J23" s="29">
        <f>J10+J12+J14+J21</f>
        <v>0</v>
      </c>
      <c r="K23" s="29">
        <f t="shared" ref="K23:M23" si="5">K10+K12+K14+K21</f>
        <v>0</v>
      </c>
      <c r="L23" s="29">
        <f t="shared" si="5"/>
        <v>0</v>
      </c>
      <c r="M23" s="29">
        <f t="shared" si="5"/>
        <v>0</v>
      </c>
    </row>
    <row r="24" spans="1:13" ht="15.75" thickBot="1" x14ac:dyDescent="0.3"/>
    <row r="25" spans="1:13" ht="15.75" thickBot="1" x14ac:dyDescent="0.3">
      <c r="B25" t="s">
        <v>105</v>
      </c>
      <c r="I25" s="6" t="s">
        <v>80</v>
      </c>
      <c r="J25" s="6" t="str">
        <f>IF(C23=J23,"okay","incorrect")</f>
        <v>okay</v>
      </c>
      <c r="K25" s="6" t="str">
        <f>IF(D23=K23,"okay","incorrect")</f>
        <v>okay</v>
      </c>
      <c r="L25" s="6" t="str">
        <f>IF(E23=L23,"okay","incorrect")</f>
        <v>okay</v>
      </c>
      <c r="M25" s="6" t="str">
        <f>IF(F23=M23,"okay","incorrect")</f>
        <v>okay</v>
      </c>
    </row>
    <row r="26" spans="1:13" ht="15.75" thickBot="1" x14ac:dyDescent="0.3">
      <c r="B26" t="s">
        <v>214</v>
      </c>
      <c r="I26" s="6" t="s">
        <v>90</v>
      </c>
      <c r="J26" s="15"/>
      <c r="K26" s="15"/>
      <c r="L26" s="15"/>
      <c r="M26" s="6" t="str">
        <f>IF((M10-K10)=(Baten!F27-Lasten!F92),"okay","INCORRECT")</f>
        <v>okay</v>
      </c>
    </row>
    <row r="27" spans="1:13" x14ac:dyDescent="0.25">
      <c r="B27" t="s">
        <v>215</v>
      </c>
      <c r="I27" s="26"/>
      <c r="J27" s="26"/>
      <c r="K27" s="26"/>
      <c r="L27" s="27"/>
      <c r="M27" s="27"/>
    </row>
  </sheetData>
  <mergeCells count="4">
    <mergeCell ref="C1:D1"/>
    <mergeCell ref="E1:F1"/>
    <mergeCell ref="J1:K1"/>
    <mergeCell ref="L1:M1"/>
  </mergeCells>
  <pageMargins left="0" right="0" top="0.78740157480314965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17" sqref="B17:D21"/>
    </sheetView>
  </sheetViews>
  <sheetFormatPr defaultRowHeight="15" x14ac:dyDescent="0.25"/>
  <cols>
    <col min="1" max="1" width="31.140625" customWidth="1"/>
    <col min="2" max="5" width="15.7109375" customWidth="1"/>
  </cols>
  <sheetData>
    <row r="2" spans="1:5" ht="15.75" thickBot="1" x14ac:dyDescent="0.3">
      <c r="B2" s="90" t="s">
        <v>211</v>
      </c>
      <c r="C2" s="90" t="s">
        <v>212</v>
      </c>
      <c r="D2" s="90" t="s">
        <v>212</v>
      </c>
      <c r="E2" s="90" t="s">
        <v>212</v>
      </c>
    </row>
    <row r="3" spans="1:5" ht="15.75" thickBot="1" x14ac:dyDescent="0.3">
      <c r="A3" s="6" t="s">
        <v>82</v>
      </c>
      <c r="B3" s="6" t="s">
        <v>83</v>
      </c>
      <c r="C3" s="6" t="s">
        <v>84</v>
      </c>
      <c r="D3" s="6" t="s">
        <v>85</v>
      </c>
      <c r="E3" s="6" t="s">
        <v>86</v>
      </c>
    </row>
    <row r="4" spans="1:5" x14ac:dyDescent="0.25">
      <c r="A4" s="3"/>
      <c r="B4" s="3"/>
      <c r="C4" s="3"/>
      <c r="D4" s="3"/>
      <c r="E4" s="3"/>
    </row>
    <row r="5" spans="1:5" x14ac:dyDescent="0.25">
      <c r="A5" s="9" t="s">
        <v>87</v>
      </c>
      <c r="B5" s="23"/>
      <c r="C5" s="23"/>
      <c r="D5" s="23"/>
      <c r="E5" s="28">
        <f>SUM(B5:D5)</f>
        <v>0</v>
      </c>
    </row>
    <row r="6" spans="1:5" x14ac:dyDescent="0.25">
      <c r="A6" s="9" t="s">
        <v>88</v>
      </c>
      <c r="B6" s="23"/>
      <c r="C6" s="23"/>
      <c r="D6" s="23"/>
      <c r="E6" s="28">
        <f>SUM(B6:D6)</f>
        <v>0</v>
      </c>
    </row>
    <row r="7" spans="1:5" x14ac:dyDescent="0.25">
      <c r="A7" s="9" t="s">
        <v>89</v>
      </c>
      <c r="B7" s="23"/>
      <c r="C7" s="23"/>
      <c r="D7" s="23"/>
      <c r="E7" s="28">
        <f>SUM(B7:D7)</f>
        <v>0</v>
      </c>
    </row>
    <row r="8" spans="1:5" x14ac:dyDescent="0.25">
      <c r="A8" s="9" t="s">
        <v>91</v>
      </c>
      <c r="B8" s="23"/>
      <c r="C8" s="23"/>
      <c r="D8" s="23"/>
      <c r="E8" s="28">
        <f>SUM(B8:D8)</f>
        <v>0</v>
      </c>
    </row>
    <row r="9" spans="1:5" x14ac:dyDescent="0.25">
      <c r="A9" s="9" t="s">
        <v>92</v>
      </c>
      <c r="B9" s="23"/>
      <c r="C9" s="23"/>
      <c r="D9" s="23"/>
      <c r="E9" s="28">
        <f>SUM(B9:D9)</f>
        <v>0</v>
      </c>
    </row>
    <row r="10" spans="1:5" ht="15.75" thickBot="1" x14ac:dyDescent="0.3">
      <c r="A10" s="3"/>
      <c r="B10" s="24"/>
      <c r="C10" s="24"/>
      <c r="D10" s="24"/>
      <c r="E10" s="24"/>
    </row>
    <row r="11" spans="1:5" ht="15.75" thickBot="1" x14ac:dyDescent="0.3">
      <c r="A11" s="6" t="s">
        <v>93</v>
      </c>
      <c r="B11" s="30">
        <f>SUM(B5:B9)</f>
        <v>0</v>
      </c>
      <c r="C11" s="30">
        <f>SUM(C5:C9)</f>
        <v>0</v>
      </c>
      <c r="D11" s="30">
        <f>SUM(D5:D9)</f>
        <v>0</v>
      </c>
      <c r="E11" s="30">
        <f>SUM(E5:E9)</f>
        <v>0</v>
      </c>
    </row>
    <row r="12" spans="1:5" x14ac:dyDescent="0.25">
      <c r="A12" s="27"/>
      <c r="B12" s="91"/>
      <c r="C12" s="91"/>
      <c r="D12" s="91"/>
      <c r="E12" s="91"/>
    </row>
    <row r="14" spans="1:5" ht="15.75" thickBot="1" x14ac:dyDescent="0.3">
      <c r="B14" s="90" t="s">
        <v>211</v>
      </c>
      <c r="C14" s="90" t="s">
        <v>212</v>
      </c>
      <c r="D14" s="90" t="s">
        <v>212</v>
      </c>
      <c r="E14" s="90" t="s">
        <v>212</v>
      </c>
    </row>
    <row r="15" spans="1:5" ht="15.75" thickBot="1" x14ac:dyDescent="0.3">
      <c r="A15" s="6" t="s">
        <v>81</v>
      </c>
      <c r="B15" s="6" t="s">
        <v>83</v>
      </c>
      <c r="C15" s="6" t="s">
        <v>84</v>
      </c>
      <c r="D15" s="6" t="s">
        <v>85</v>
      </c>
      <c r="E15" s="6" t="s">
        <v>86</v>
      </c>
    </row>
    <row r="16" spans="1:5" x14ac:dyDescent="0.25">
      <c r="A16" s="3"/>
      <c r="B16" s="3"/>
      <c r="C16" s="3"/>
      <c r="D16" s="3"/>
      <c r="E16" s="3"/>
    </row>
    <row r="17" spans="1:5" x14ac:dyDescent="0.25">
      <c r="A17" s="9" t="s">
        <v>87</v>
      </c>
      <c r="B17" s="23"/>
      <c r="C17" s="23"/>
      <c r="D17" s="23"/>
      <c r="E17" s="28">
        <f>SUM(B17:D17)</f>
        <v>0</v>
      </c>
    </row>
    <row r="18" spans="1:5" x14ac:dyDescent="0.25">
      <c r="A18" s="9" t="s">
        <v>88</v>
      </c>
      <c r="B18" s="23"/>
      <c r="C18" s="23"/>
      <c r="D18" s="23"/>
      <c r="E18" s="28">
        <f>SUM(B18:D18)</f>
        <v>0</v>
      </c>
    </row>
    <row r="19" spans="1:5" x14ac:dyDescent="0.25">
      <c r="A19" s="9" t="s">
        <v>89</v>
      </c>
      <c r="B19" s="23"/>
      <c r="C19" s="23"/>
      <c r="D19" s="23"/>
      <c r="E19" s="28">
        <f>SUM(B19:D19)</f>
        <v>0</v>
      </c>
    </row>
    <row r="20" spans="1:5" x14ac:dyDescent="0.25">
      <c r="A20" s="9" t="s">
        <v>91</v>
      </c>
      <c r="B20" s="23"/>
      <c r="C20" s="23"/>
      <c r="D20" s="23"/>
      <c r="E20" s="28">
        <f>SUM(B20:D20)</f>
        <v>0</v>
      </c>
    </row>
    <row r="21" spans="1:5" x14ac:dyDescent="0.25">
      <c r="A21" s="9" t="s">
        <v>92</v>
      </c>
      <c r="B21" s="23"/>
      <c r="C21" s="23"/>
      <c r="D21" s="23"/>
      <c r="E21" s="28">
        <f>SUM(B21:D21)</f>
        <v>0</v>
      </c>
    </row>
    <row r="22" spans="1:5" ht="15.75" thickBot="1" x14ac:dyDescent="0.3">
      <c r="A22" s="3"/>
      <c r="B22" s="24"/>
      <c r="C22" s="24"/>
      <c r="D22" s="24"/>
      <c r="E22" s="24"/>
    </row>
    <row r="23" spans="1:5" ht="15.75" thickBot="1" x14ac:dyDescent="0.3">
      <c r="A23" s="6" t="s">
        <v>94</v>
      </c>
      <c r="B23" s="30">
        <f>SUM(B17:B21)</f>
        <v>0</v>
      </c>
      <c r="C23" s="30">
        <f>SUM(C17:C21)</f>
        <v>0</v>
      </c>
      <c r="D23" s="30">
        <f>SUM(D17:D21)</f>
        <v>0</v>
      </c>
      <c r="E23" s="30">
        <f>SUM(E17:E21)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rekening schema</vt:lpstr>
      <vt:lpstr>Baten</vt:lpstr>
      <vt:lpstr>Lasten</vt:lpstr>
      <vt:lpstr>Balans</vt:lpstr>
      <vt:lpstr>mutaties BF en BR</vt:lpstr>
      <vt:lpstr>Baten!Afdrukbereik</vt:lpstr>
      <vt:lpstr>Lasten!Afdrukbereik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Gerven</dc:creator>
  <cp:lastModifiedBy>Rob van Gerven</cp:lastModifiedBy>
  <cp:lastPrinted>2020-11-21T14:46:27Z</cp:lastPrinted>
  <dcterms:created xsi:type="dcterms:W3CDTF">2020-09-25T11:01:42Z</dcterms:created>
  <dcterms:modified xsi:type="dcterms:W3CDTF">2020-12-17T09:51:11Z</dcterms:modified>
</cp:coreProperties>
</file>